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XUser\Desktop\115午餐\115上\菜單\"/>
    </mc:Choice>
  </mc:AlternateContent>
  <bookViews>
    <workbookView xWindow="0" yWindow="0" windowWidth="20592" windowHeight="12360"/>
  </bookViews>
  <sheets>
    <sheet name="月菜單  (2)" sheetId="36" r:id="rId1"/>
    <sheet name="第1週 (2)" sheetId="16" r:id="rId2"/>
    <sheet name="第2週  (2)" sheetId="17" r:id="rId3"/>
    <sheet name="第3週  (2)" sheetId="18" r:id="rId4"/>
    <sheet name="第4週  (2)" sheetId="19" r:id="rId5"/>
    <sheet name="第5週" sheetId="20" r:id="rId6"/>
    <sheet name="Sheet1" sheetId="4" state="hidden" r:id="rId7"/>
    <sheet name="Sheet2" sheetId="5" state="hidden" r:id="rId8"/>
    <sheet name="Sheet3" sheetId="6" state="hidden" r:id="rId9"/>
  </sheets>
  <definedNames>
    <definedName name="_xlnm.Print_Area" localSheetId="0">'月菜單  (2)'!$A$1:$Q$25</definedName>
  </definedNames>
  <calcPr calcId="162913"/>
</workbook>
</file>

<file path=xl/calcChain.xml><?xml version="1.0" encoding="utf-8"?>
<calcChain xmlns="http://schemas.openxmlformats.org/spreadsheetml/2006/main">
  <c r="AJ21" i="17" l="1"/>
  <c r="AJ22" i="17"/>
  <c r="AJ23" i="17"/>
  <c r="AJ24" i="17"/>
  <c r="AJ25" i="17"/>
  <c r="AH25" i="17" l="1"/>
  <c r="H26" i="17"/>
  <c r="H25" i="17"/>
  <c r="E25" i="17"/>
  <c r="H24" i="17"/>
  <c r="AJ6" i="17" l="1"/>
  <c r="AJ7" i="17"/>
  <c r="AJ8" i="17"/>
  <c r="AJ9" i="17"/>
  <c r="AJ10" i="17"/>
  <c r="AJ11" i="17"/>
  <c r="AJ12" i="17"/>
  <c r="AJ13" i="17"/>
  <c r="AJ14" i="17"/>
  <c r="AJ15" i="17"/>
  <c r="AJ16" i="17"/>
  <c r="AJ17" i="17"/>
  <c r="AJ18" i="17"/>
  <c r="AJ19" i="17"/>
  <c r="AJ20" i="17"/>
  <c r="AJ5" i="17"/>
  <c r="R34" i="18"/>
  <c r="V5" i="18"/>
  <c r="V6" i="18"/>
  <c r="V7" i="18"/>
  <c r="V8" i="18"/>
  <c r="V9" i="18"/>
  <c r="V10" i="18"/>
  <c r="V11" i="18"/>
  <c r="V12" i="18"/>
  <c r="V13" i="18"/>
  <c r="V14" i="18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5" i="17"/>
  <c r="R34" i="17"/>
  <c r="AC23" i="19"/>
  <c r="O23" i="19"/>
  <c r="H23" i="19"/>
  <c r="AC22" i="19"/>
  <c r="O22" i="19"/>
  <c r="H22" i="19"/>
  <c r="AC21" i="19"/>
  <c r="O21" i="19"/>
  <c r="H21" i="19"/>
  <c r="AJ20" i="19"/>
  <c r="AI20" i="19"/>
  <c r="AH20" i="19"/>
  <c r="AC20" i="19"/>
  <c r="AB20" i="19"/>
  <c r="AA20" i="19"/>
  <c r="O20" i="19"/>
  <c r="N20" i="19"/>
  <c r="M20" i="19"/>
  <c r="H20" i="19"/>
  <c r="G20" i="19"/>
  <c r="F20" i="19"/>
  <c r="AC24" i="18"/>
  <c r="O24" i="18"/>
  <c r="H24" i="18"/>
  <c r="AC23" i="18"/>
  <c r="O23" i="18"/>
  <c r="H23" i="18"/>
  <c r="AC22" i="18"/>
  <c r="O22" i="18"/>
  <c r="H22" i="18"/>
  <c r="AJ21" i="18"/>
  <c r="AI21" i="18"/>
  <c r="AH21" i="18"/>
  <c r="AC21" i="18"/>
  <c r="AB21" i="18"/>
  <c r="AA21" i="18"/>
  <c r="O21" i="18"/>
  <c r="N21" i="18"/>
  <c r="M21" i="18"/>
  <c r="H21" i="18"/>
  <c r="G21" i="18"/>
  <c r="F21" i="18"/>
  <c r="AC23" i="17"/>
  <c r="H23" i="17"/>
  <c r="AC22" i="17"/>
  <c r="H22" i="17"/>
  <c r="AC21" i="17"/>
  <c r="H21" i="17"/>
  <c r="AI20" i="17"/>
  <c r="AH20" i="17"/>
  <c r="AC20" i="17"/>
  <c r="AB20" i="17"/>
  <c r="AA20" i="17"/>
  <c r="N20" i="17"/>
  <c r="M20" i="17"/>
  <c r="H20" i="17"/>
  <c r="G20" i="17"/>
  <c r="F20" i="17"/>
  <c r="AJ20" i="16"/>
  <c r="AI20" i="16"/>
  <c r="AH20" i="16"/>
  <c r="AC6" i="16" l="1"/>
  <c r="AC7" i="16"/>
  <c r="AC8" i="16"/>
  <c r="AC9" i="16"/>
  <c r="AC10" i="16"/>
  <c r="AC14" i="16"/>
  <c r="AC15" i="16"/>
  <c r="AC16" i="16"/>
  <c r="AC17" i="16"/>
  <c r="AC18" i="16"/>
  <c r="AC19" i="16"/>
  <c r="AC20" i="16"/>
  <c r="AC21" i="16"/>
  <c r="AC22" i="16"/>
  <c r="AC23" i="16"/>
  <c r="AC24" i="16"/>
  <c r="AC25" i="16"/>
  <c r="AC26" i="16"/>
  <c r="D38" i="20"/>
  <c r="D34" i="20"/>
  <c r="D33" i="20"/>
  <c r="D32" i="20"/>
  <c r="H25" i="20"/>
  <c r="H24" i="20"/>
  <c r="H23" i="20"/>
  <c r="H22" i="20"/>
  <c r="H21" i="20"/>
  <c r="H20" i="20"/>
  <c r="H17" i="20"/>
  <c r="F17" i="20"/>
  <c r="H16" i="20"/>
  <c r="G16" i="20"/>
  <c r="H15" i="20"/>
  <c r="G15" i="20"/>
  <c r="H14" i="20"/>
  <c r="G14" i="20"/>
  <c r="H10" i="20"/>
  <c r="H9" i="20"/>
  <c r="E9" i="20"/>
  <c r="H8" i="20"/>
  <c r="H7" i="20"/>
  <c r="F7" i="20"/>
  <c r="H5" i="20"/>
  <c r="E5" i="20"/>
  <c r="AJ27" i="19"/>
  <c r="AI27" i="19"/>
  <c r="AJ26" i="19"/>
  <c r="AG26" i="19"/>
  <c r="AC26" i="19"/>
  <c r="O26" i="19"/>
  <c r="H26" i="19"/>
  <c r="AJ25" i="19"/>
  <c r="AC25" i="19"/>
  <c r="O25" i="19"/>
  <c r="N25" i="19"/>
  <c r="H25" i="19"/>
  <c r="G25" i="19"/>
  <c r="AJ24" i="19"/>
  <c r="AG24" i="19"/>
  <c r="AC24" i="19"/>
  <c r="AB24" i="19"/>
  <c r="O24" i="19"/>
  <c r="N24" i="19"/>
  <c r="H24" i="19"/>
  <c r="G24" i="19"/>
  <c r="O19" i="19"/>
  <c r="O18" i="19"/>
  <c r="AJ17" i="19"/>
  <c r="O17" i="19"/>
  <c r="N17" i="19"/>
  <c r="H17" i="19"/>
  <c r="F17" i="19"/>
  <c r="AJ16" i="19"/>
  <c r="AH16" i="19"/>
  <c r="O16" i="19"/>
  <c r="H16" i="19"/>
  <c r="G16" i="19"/>
  <c r="AJ15" i="19"/>
  <c r="AI15" i="19"/>
  <c r="AC15" i="19"/>
  <c r="AA15" i="19"/>
  <c r="O15" i="19"/>
  <c r="M15" i="19"/>
  <c r="H15" i="19"/>
  <c r="G15" i="19"/>
  <c r="AJ14" i="19"/>
  <c r="AI14" i="19"/>
  <c r="AC14" i="19"/>
  <c r="AA14" i="19"/>
  <c r="V14" i="19"/>
  <c r="T14" i="19"/>
  <c r="O14" i="19"/>
  <c r="N14" i="19"/>
  <c r="H14" i="19"/>
  <c r="AJ13" i="19"/>
  <c r="AC13" i="19"/>
  <c r="H13" i="19"/>
  <c r="AJ12" i="19"/>
  <c r="AC12" i="19"/>
  <c r="V12" i="19"/>
  <c r="T12" i="19"/>
  <c r="H12" i="19"/>
  <c r="AC11" i="19"/>
  <c r="V11" i="19"/>
  <c r="H11" i="19"/>
  <c r="AC10" i="19"/>
  <c r="AB10" i="19"/>
  <c r="V10" i="19"/>
  <c r="U10" i="19"/>
  <c r="H10" i="19"/>
  <c r="AJ9" i="19"/>
  <c r="AC9" i="19"/>
  <c r="AB9" i="19"/>
  <c r="V9" i="19"/>
  <c r="O9" i="19"/>
  <c r="H9" i="19"/>
  <c r="G9" i="19"/>
  <c r="AJ8" i="19"/>
  <c r="AG8" i="19"/>
  <c r="AC8" i="19"/>
  <c r="AB8" i="19"/>
  <c r="V8" i="19"/>
  <c r="U8" i="19"/>
  <c r="O8" i="19"/>
  <c r="N8" i="19"/>
  <c r="H8" i="19"/>
  <c r="G8" i="19"/>
  <c r="AJ7" i="19"/>
  <c r="AH7" i="19"/>
  <c r="AC7" i="19"/>
  <c r="AA7" i="19"/>
  <c r="V7" i="19"/>
  <c r="U7" i="19"/>
  <c r="O7" i="19"/>
  <c r="M7" i="19"/>
  <c r="H7" i="19"/>
  <c r="F7" i="19"/>
  <c r="AJ6" i="19"/>
  <c r="AG6" i="19"/>
  <c r="AC6" i="19"/>
  <c r="Z6" i="19"/>
  <c r="V6" i="19"/>
  <c r="T6" i="19"/>
  <c r="O6" i="19"/>
  <c r="L6" i="19"/>
  <c r="H6" i="19"/>
  <c r="AJ5" i="19"/>
  <c r="AG5" i="19"/>
  <c r="AC5" i="19"/>
  <c r="Z5" i="19"/>
  <c r="V5" i="19"/>
  <c r="S5" i="19"/>
  <c r="O5" i="19"/>
  <c r="L5" i="19"/>
  <c r="H5" i="19"/>
  <c r="E5" i="19"/>
  <c r="H28" i="18"/>
  <c r="AJ27" i="18"/>
  <c r="AC27" i="18"/>
  <c r="H27" i="18"/>
  <c r="AJ26" i="18"/>
  <c r="AC26" i="18"/>
  <c r="O26" i="18"/>
  <c r="H26" i="18"/>
  <c r="G26" i="18"/>
  <c r="AJ25" i="18"/>
  <c r="AI25" i="18"/>
  <c r="AC25" i="18"/>
  <c r="Z25" i="18"/>
  <c r="O25" i="18"/>
  <c r="H25" i="18"/>
  <c r="G25" i="18"/>
  <c r="AJ20" i="18"/>
  <c r="AJ19" i="18"/>
  <c r="AC19" i="18"/>
  <c r="AB19" i="18"/>
  <c r="O19" i="18"/>
  <c r="AJ18" i="18"/>
  <c r="AC18" i="18"/>
  <c r="AA18" i="18"/>
  <c r="O18" i="18"/>
  <c r="M18" i="18"/>
  <c r="H18" i="18"/>
  <c r="G18" i="18"/>
  <c r="AJ17" i="18"/>
  <c r="AI17" i="18"/>
  <c r="AC17" i="18"/>
  <c r="AA17" i="18"/>
  <c r="O17" i="18"/>
  <c r="L17" i="18"/>
  <c r="H17" i="18"/>
  <c r="F17" i="18"/>
  <c r="AJ16" i="18"/>
  <c r="AI16" i="18"/>
  <c r="AC16" i="18"/>
  <c r="AB16" i="18"/>
  <c r="O16" i="18"/>
  <c r="N16" i="18"/>
  <c r="H16" i="18"/>
  <c r="G16" i="18"/>
  <c r="AJ15" i="18"/>
  <c r="AH15" i="18"/>
  <c r="AC15" i="18"/>
  <c r="Z15" i="18"/>
  <c r="V15" i="18"/>
  <c r="T15" i="18"/>
  <c r="O15" i="18"/>
  <c r="N15" i="18"/>
  <c r="H15" i="18"/>
  <c r="E15" i="18"/>
  <c r="O14" i="18"/>
  <c r="T12" i="18"/>
  <c r="O12" i="18"/>
  <c r="U11" i="18"/>
  <c r="O11" i="18"/>
  <c r="AJ10" i="18"/>
  <c r="U10" i="18"/>
  <c r="O10" i="18"/>
  <c r="H10" i="18"/>
  <c r="G10" i="18"/>
  <c r="AJ9" i="18"/>
  <c r="AI9" i="18"/>
  <c r="U9" i="18"/>
  <c r="O9" i="18"/>
  <c r="N9" i="18"/>
  <c r="H9" i="18"/>
  <c r="F9" i="18"/>
  <c r="AJ8" i="18"/>
  <c r="AH8" i="18"/>
  <c r="U8" i="18"/>
  <c r="O8" i="18"/>
  <c r="N8" i="18"/>
  <c r="H8" i="18"/>
  <c r="AJ7" i="18"/>
  <c r="AH7" i="18"/>
  <c r="AC7" i="18"/>
  <c r="AA7" i="18"/>
  <c r="U7" i="18"/>
  <c r="O7" i="18"/>
  <c r="M7" i="18"/>
  <c r="H7" i="18"/>
  <c r="F7" i="18"/>
  <c r="AJ6" i="18"/>
  <c r="AG6" i="18"/>
  <c r="AC6" i="18"/>
  <c r="T6" i="18"/>
  <c r="O6" i="18"/>
  <c r="L6" i="18"/>
  <c r="H6" i="18"/>
  <c r="AJ5" i="18"/>
  <c r="AG5" i="18"/>
  <c r="AC5" i="18"/>
  <c r="Z5" i="18"/>
  <c r="S5" i="18"/>
  <c r="O5" i="18"/>
  <c r="L5" i="18"/>
  <c r="H5" i="18"/>
  <c r="E5" i="18"/>
  <c r="AF34" i="17"/>
  <c r="AF33" i="17"/>
  <c r="AF32" i="17"/>
  <c r="AC25" i="17"/>
  <c r="N25" i="17"/>
  <c r="AC24" i="17"/>
  <c r="AB24" i="17"/>
  <c r="AC19" i="17"/>
  <c r="V19" i="17"/>
  <c r="AC18" i="17"/>
  <c r="V18" i="17"/>
  <c r="AC17" i="17"/>
  <c r="V17" i="17"/>
  <c r="U17" i="17"/>
  <c r="N17" i="17"/>
  <c r="H17" i="17"/>
  <c r="G17" i="17"/>
  <c r="AI16" i="17"/>
  <c r="AC16" i="17"/>
  <c r="AA16" i="17"/>
  <c r="V16" i="17"/>
  <c r="T16" i="17"/>
  <c r="N16" i="17"/>
  <c r="H16" i="17"/>
  <c r="G16" i="17"/>
  <c r="AG15" i="17"/>
  <c r="AC15" i="17"/>
  <c r="V15" i="17"/>
  <c r="S15" i="17"/>
  <c r="M15" i="17"/>
  <c r="H15" i="17"/>
  <c r="F15" i="17"/>
  <c r="AH14" i="17"/>
  <c r="AC14" i="17"/>
  <c r="AB14" i="17"/>
  <c r="V14" i="17"/>
  <c r="U14" i="17"/>
  <c r="M14" i="17"/>
  <c r="H14" i="17"/>
  <c r="G14" i="17"/>
  <c r="V13" i="17"/>
  <c r="H13" i="17"/>
  <c r="V12" i="17"/>
  <c r="H12" i="17"/>
  <c r="V11" i="17"/>
  <c r="T11" i="17"/>
  <c r="H11" i="17"/>
  <c r="V10" i="17"/>
  <c r="U10" i="17"/>
  <c r="H10" i="17"/>
  <c r="AI9" i="17"/>
  <c r="AC9" i="17"/>
  <c r="V9" i="17"/>
  <c r="T9" i="17"/>
  <c r="H9" i="17"/>
  <c r="G9" i="17"/>
  <c r="AI8" i="17"/>
  <c r="AC8" i="17"/>
  <c r="V8" i="17"/>
  <c r="U8" i="17"/>
  <c r="L8" i="17"/>
  <c r="H8" i="17"/>
  <c r="G8" i="17"/>
  <c r="AH7" i="17"/>
  <c r="AC7" i="17"/>
  <c r="AA7" i="17"/>
  <c r="V7" i="17"/>
  <c r="U7" i="17"/>
  <c r="M7" i="17"/>
  <c r="H7" i="17"/>
  <c r="F7" i="17"/>
  <c r="AG6" i="17"/>
  <c r="AC6" i="17"/>
  <c r="Z6" i="17"/>
  <c r="V6" i="17"/>
  <c r="S6" i="17"/>
  <c r="L6" i="17"/>
  <c r="H6" i="17"/>
  <c r="AG5" i="17"/>
  <c r="AC5" i="17"/>
  <c r="Z5" i="17"/>
  <c r="V5" i="17"/>
  <c r="S5" i="17"/>
  <c r="L5" i="17"/>
  <c r="H5" i="17"/>
  <c r="E5" i="17"/>
  <c r="AF34" i="16" l="1"/>
  <c r="R34" i="16"/>
  <c r="K34" i="16"/>
  <c r="D34" i="16"/>
  <c r="AF33" i="16"/>
  <c r="Y33" i="16"/>
  <c r="R33" i="16"/>
  <c r="R38" i="16" s="1"/>
  <c r="K33" i="16"/>
  <c r="K38" i="16" s="1"/>
  <c r="D33" i="16"/>
  <c r="D38" i="16" s="1"/>
  <c r="AF32" i="16"/>
  <c r="AF38" i="16" s="1"/>
  <c r="Y32" i="16"/>
  <c r="R32" i="16"/>
  <c r="K32" i="16"/>
  <c r="D32" i="16"/>
  <c r="AJ26" i="16"/>
  <c r="AJ25" i="16"/>
  <c r="AH25" i="16"/>
  <c r="Z25" i="16"/>
  <c r="O25" i="16"/>
  <c r="H25" i="16"/>
  <c r="AJ24" i="16"/>
  <c r="AI24" i="16"/>
  <c r="Z24" i="16"/>
  <c r="O24" i="16"/>
  <c r="N24" i="16"/>
  <c r="H24" i="16"/>
  <c r="O23" i="16"/>
  <c r="H23" i="16"/>
  <c r="O22" i="16"/>
  <c r="H22" i="16"/>
  <c r="O21" i="16"/>
  <c r="H21" i="16"/>
  <c r="AB20" i="16"/>
  <c r="AA20" i="16"/>
  <c r="O20" i="16"/>
  <c r="N20" i="16"/>
  <c r="M20" i="16"/>
  <c r="H20" i="16"/>
  <c r="G20" i="16"/>
  <c r="F20" i="16"/>
  <c r="V19" i="16"/>
  <c r="O19" i="16"/>
  <c r="V18" i="16"/>
  <c r="O18" i="16"/>
  <c r="AJ17" i="16"/>
  <c r="AI17" i="16"/>
  <c r="V17" i="16"/>
  <c r="O17" i="16"/>
  <c r="H17" i="16"/>
  <c r="AJ16" i="16"/>
  <c r="AI16" i="16"/>
  <c r="AA16" i="16"/>
  <c r="V16" i="16"/>
  <c r="T16" i="16"/>
  <c r="O16" i="16"/>
  <c r="N16" i="16"/>
  <c r="H16" i="16"/>
  <c r="G16" i="16"/>
  <c r="AJ15" i="16"/>
  <c r="AH15" i="16"/>
  <c r="AB15" i="16"/>
  <c r="V15" i="16"/>
  <c r="U15" i="16"/>
  <c r="O15" i="16"/>
  <c r="N15" i="16"/>
  <c r="H15" i="16"/>
  <c r="F15" i="16"/>
  <c r="AJ14" i="16"/>
  <c r="AI14" i="16"/>
  <c r="AB14" i="16"/>
  <c r="Y34" i="16" s="1"/>
  <c r="V14" i="16"/>
  <c r="T14" i="16"/>
  <c r="O14" i="16"/>
  <c r="M14" i="16"/>
  <c r="H14" i="16"/>
  <c r="G14" i="16"/>
  <c r="AJ13" i="16"/>
  <c r="O13" i="16"/>
  <c r="H13" i="16"/>
  <c r="AJ12" i="16"/>
  <c r="V12" i="16"/>
  <c r="O12" i="16"/>
  <c r="H12" i="16"/>
  <c r="AJ11" i="16"/>
  <c r="V11" i="16"/>
  <c r="U11" i="16"/>
  <c r="O11" i="16"/>
  <c r="H11" i="16"/>
  <c r="AJ10" i="16"/>
  <c r="V10" i="16"/>
  <c r="S10" i="16"/>
  <c r="O10" i="16"/>
  <c r="H10" i="16"/>
  <c r="AB9" i="16"/>
  <c r="V9" i="16"/>
  <c r="U9" i="16"/>
  <c r="O9" i="16"/>
  <c r="L9" i="16"/>
  <c r="H9" i="16"/>
  <c r="G9" i="16"/>
  <c r="AA8" i="16"/>
  <c r="V8" i="16"/>
  <c r="T8" i="16"/>
  <c r="O8" i="16"/>
  <c r="L8" i="16"/>
  <c r="H8" i="16"/>
  <c r="G8" i="16"/>
  <c r="AJ7" i="16"/>
  <c r="AH7" i="16"/>
  <c r="AA7" i="16"/>
  <c r="V7" i="16"/>
  <c r="T7" i="16"/>
  <c r="O7" i="16"/>
  <c r="M7" i="16"/>
  <c r="H7" i="16"/>
  <c r="F7" i="16"/>
  <c r="AJ6" i="16"/>
  <c r="AG6" i="16"/>
  <c r="Z6" i="16"/>
  <c r="V6" i="16"/>
  <c r="T6" i="16"/>
  <c r="O6" i="16"/>
  <c r="L6" i="16"/>
  <c r="H6" i="16"/>
  <c r="AJ5" i="16"/>
  <c r="AG5" i="16"/>
  <c r="AC5" i="16"/>
  <c r="Z5" i="16"/>
  <c r="V5" i="16"/>
  <c r="S5" i="16"/>
  <c r="O5" i="16"/>
  <c r="L5" i="16"/>
  <c r="H5" i="16"/>
  <c r="E5" i="16"/>
  <c r="Y38" i="16" l="1"/>
  <c r="Q23" i="36"/>
  <c r="Q8" i="36" l="1"/>
  <c r="Q19" i="36"/>
  <c r="Q24" i="36" l="1"/>
  <c r="Q22" i="36"/>
  <c r="Q21" i="36"/>
  <c r="Q20" i="36"/>
  <c r="Q18" i="36"/>
  <c r="Q17" i="36"/>
  <c r="Q16" i="36"/>
  <c r="Q15" i="36"/>
  <c r="Q14" i="36"/>
  <c r="Q13" i="36"/>
  <c r="Q12" i="36"/>
  <c r="Q11" i="36"/>
  <c r="Q10" i="36"/>
  <c r="Q9" i="36"/>
  <c r="Q7" i="36"/>
  <c r="Q6" i="36"/>
  <c r="Q5" i="36"/>
  <c r="Q4" i="36"/>
  <c r="AF34" i="19" l="1"/>
  <c r="AF32" i="19"/>
  <c r="AF38" i="20" l="1"/>
  <c r="Y38" i="20"/>
  <c r="K38" i="20"/>
  <c r="K33" i="19" l="1"/>
  <c r="D33" i="19"/>
  <c r="D32" i="19"/>
  <c r="R34" i="19"/>
  <c r="AF33" i="19"/>
  <c r="AF38" i="19" s="1"/>
  <c r="Y33" i="19"/>
  <c r="R33" i="19"/>
  <c r="Y32" i="19"/>
  <c r="R32" i="19"/>
  <c r="K32" i="19"/>
  <c r="AF34" i="18"/>
  <c r="AF35" i="18"/>
  <c r="R38" i="19" l="1"/>
  <c r="AF33" i="18"/>
  <c r="AF39" i="18" s="1"/>
  <c r="R33" i="18" l="1"/>
  <c r="R35" i="18"/>
  <c r="D35" i="18"/>
  <c r="Y33" i="18"/>
  <c r="D33" i="18"/>
  <c r="R33" i="17"/>
  <c r="D34" i="18" l="1"/>
  <c r="D39" i="18" s="1"/>
  <c r="R32" i="17"/>
  <c r="K34" i="18"/>
  <c r="R39" i="18"/>
  <c r="Y35" i="18"/>
  <c r="Y34" i="18"/>
  <c r="K33" i="18"/>
  <c r="K35" i="18"/>
  <c r="Y39" i="18" l="1"/>
  <c r="K39" i="18"/>
  <c r="K34" i="17" l="1"/>
  <c r="D33" i="17"/>
  <c r="D34" i="17"/>
  <c r="K33" i="17"/>
  <c r="AF38" i="17"/>
  <c r="Y32" i="17"/>
  <c r="K32" i="17"/>
  <c r="D32" i="17"/>
  <c r="Y33" i="17"/>
  <c r="Y34" i="17"/>
  <c r="D38" i="17" l="1"/>
  <c r="R38" i="17"/>
  <c r="K38" i="17"/>
  <c r="Y38" i="17"/>
  <c r="D34" i="19" l="1"/>
  <c r="D38" i="19" s="1"/>
  <c r="Y34" i="19" l="1"/>
  <c r="Y38" i="19" s="1"/>
  <c r="R38" i="20" l="1"/>
  <c r="K34" i="19" l="1"/>
  <c r="K38" i="19" s="1"/>
</calcChain>
</file>

<file path=xl/sharedStrings.xml><?xml version="1.0" encoding="utf-8"?>
<sst xmlns="http://schemas.openxmlformats.org/spreadsheetml/2006/main" count="1033" uniqueCount="256">
  <si>
    <t>日期</t>
    <phoneticPr fontId="2" type="noConversion"/>
  </si>
  <si>
    <t>其他</t>
    <phoneticPr fontId="2" type="noConversion"/>
  </si>
  <si>
    <t>食譜設計</t>
    <phoneticPr fontId="2" type="noConversion"/>
  </si>
  <si>
    <t>校長</t>
    <phoneticPr fontId="2" type="noConversion"/>
  </si>
  <si>
    <t>水果</t>
    <phoneticPr fontId="2" type="noConversion"/>
  </si>
  <si>
    <t>其他</t>
  </si>
  <si>
    <t>營養供應比例</t>
    <phoneticPr fontId="2" type="noConversion"/>
  </si>
  <si>
    <t>年級</t>
    <phoneticPr fontId="2" type="noConversion"/>
  </si>
  <si>
    <t>＊午餐小叮嚀：</t>
    <phoneticPr fontId="2" type="noConversion"/>
  </si>
  <si>
    <t>＊請午餐執行秘書於學期期間每月20日前，將下個月菜單送至學校及視導區營養師處，進行菜單審查。</t>
    <phoneticPr fontId="2" type="noConversion"/>
  </si>
  <si>
    <t>執行秘書</t>
    <phoneticPr fontId="2" type="noConversion"/>
  </si>
  <si>
    <t>乳品類(份)</t>
    <phoneticPr fontId="2" type="noConversion"/>
  </si>
  <si>
    <t>油脂與堅果種子類(份)</t>
    <phoneticPr fontId="2" type="noConversion"/>
  </si>
  <si>
    <t xml:space="preserve">本校午餐一律供應國產豬肉食材  </t>
  </si>
  <si>
    <t>日期</t>
  </si>
  <si>
    <t>星期</t>
  </si>
  <si>
    <t>主菜</t>
  </si>
  <si>
    <t>副菜</t>
  </si>
  <si>
    <t>青菜</t>
  </si>
  <si>
    <t>湯</t>
  </si>
  <si>
    <t>水果</t>
  </si>
  <si>
    <t>蔬菜/份</t>
  </si>
  <si>
    <t>水果/份</t>
  </si>
  <si>
    <t>熱量/kcal</t>
  </si>
  <si>
    <r>
      <rPr>
        <sz val="10"/>
        <color rgb="FFFF0000"/>
        <rFont val="標楷體"/>
        <family val="4"/>
        <charset val="136"/>
      </rPr>
      <t>全榖雜糧</t>
    </r>
    <r>
      <rPr>
        <sz val="10"/>
        <rFont val="標楷體"/>
        <family val="4"/>
        <charset val="136"/>
      </rPr>
      <t>類(份)</t>
    </r>
    <phoneticPr fontId="2" type="noConversion"/>
  </si>
  <si>
    <r>
      <t>豆魚</t>
    </r>
    <r>
      <rPr>
        <sz val="10"/>
        <color rgb="FFFF0000"/>
        <rFont val="標楷體"/>
        <family val="4"/>
        <charset val="136"/>
      </rPr>
      <t>蛋肉</t>
    </r>
    <r>
      <rPr>
        <sz val="10"/>
        <rFont val="標楷體"/>
        <family val="4"/>
        <charset val="136"/>
      </rPr>
      <t>類(份)</t>
    </r>
    <phoneticPr fontId="2" type="noConversion"/>
  </si>
  <si>
    <t>水果類(份)</t>
    <phoneticPr fontId="2" type="noConversion"/>
  </si>
  <si>
    <t>熱量(大卡)</t>
    <phoneticPr fontId="2" type="noConversion"/>
  </si>
  <si>
    <t>蔬菜類(份)</t>
    <phoneticPr fontId="2" type="noConversion"/>
  </si>
  <si>
    <t>油脂與
堅果種子/份</t>
    <phoneticPr fontId="2" type="noConversion"/>
  </si>
  <si>
    <t>豆魚
蛋肉/份</t>
    <phoneticPr fontId="2" type="noConversion"/>
  </si>
  <si>
    <t>全穀
雜糧/份</t>
    <phoneticPr fontId="2" type="noConversion"/>
  </si>
  <si>
    <t>乳品/份</t>
    <phoneticPr fontId="2" type="noConversion"/>
  </si>
  <si>
    <r>
      <t>＊數量：請填寫</t>
    </r>
    <r>
      <rPr>
        <b/>
        <sz val="10"/>
        <color indexed="8"/>
        <rFont val="標楷體"/>
        <family val="4"/>
        <charset val="136"/>
      </rPr>
      <t>每人攝取重量(克)</t>
    </r>
    <r>
      <rPr>
        <sz val="10"/>
        <color indexed="8"/>
        <rFont val="標楷體"/>
        <family val="4"/>
        <charset val="136"/>
      </rPr>
      <t>、數量….等。</t>
    </r>
    <phoneticPr fontId="2" type="noConversion"/>
  </si>
  <si>
    <r>
      <t>＊數量：請填寫</t>
    </r>
    <r>
      <rPr>
        <b/>
        <sz val="10"/>
        <color indexed="8"/>
        <rFont val="標楷體"/>
        <family val="4"/>
        <charset val="136"/>
      </rPr>
      <t>每人攝取重量(克)</t>
    </r>
    <r>
      <rPr>
        <sz val="10"/>
        <color indexed="8"/>
        <rFont val="標楷體"/>
        <family val="4"/>
        <charset val="136"/>
      </rPr>
      <t>、數量….等。</t>
    </r>
    <phoneticPr fontId="2" type="noConversion"/>
  </si>
  <si>
    <r>
      <t>＊數量：請填寫</t>
    </r>
    <r>
      <rPr>
        <b/>
        <sz val="10"/>
        <color indexed="8"/>
        <rFont val="標楷體"/>
        <family val="4"/>
        <charset val="136"/>
      </rPr>
      <t>每人攝取重量(克)</t>
    </r>
    <r>
      <rPr>
        <sz val="10"/>
        <color indexed="8"/>
        <rFont val="標楷體"/>
        <family val="4"/>
        <charset val="136"/>
      </rPr>
      <t>、數量….等。</t>
    </r>
    <phoneticPr fontId="2" type="noConversion"/>
  </si>
  <si>
    <t>雞蛋</t>
    <phoneticPr fontId="2" type="noConversion"/>
  </si>
  <si>
    <t>主食</t>
    <phoneticPr fontId="2" type="noConversion"/>
  </si>
  <si>
    <t>一</t>
  </si>
  <si>
    <t>二</t>
  </si>
  <si>
    <t>三</t>
  </si>
  <si>
    <t>四</t>
  </si>
  <si>
    <t>五</t>
  </si>
  <si>
    <t xml:space="preserve">鮮大師食品有限公司 電話：08-8633712 </t>
    <phoneticPr fontId="2" type="noConversion"/>
  </si>
  <si>
    <t>供應廠商營養師:李偵伊</t>
    <phoneticPr fontId="2" type="noConversion"/>
  </si>
  <si>
    <t>項目</t>
    <phoneticPr fontId="2" type="noConversion"/>
  </si>
  <si>
    <r>
      <t>菜名/</t>
    </r>
    <r>
      <rPr>
        <sz val="8"/>
        <rFont val="標楷體"/>
        <family val="4"/>
        <charset val="136"/>
      </rPr>
      <t>烹調法</t>
    </r>
    <phoneticPr fontId="2" type="noConversion"/>
  </si>
  <si>
    <t>糙米</t>
    <phoneticPr fontId="2" type="noConversion"/>
  </si>
  <si>
    <t>肉絲</t>
    <phoneticPr fontId="2" type="noConversion"/>
  </si>
  <si>
    <t>湯</t>
    <phoneticPr fontId="2" type="noConversion"/>
  </si>
  <si>
    <t>馬鈴薯</t>
    <phoneticPr fontId="2" type="noConversion"/>
  </si>
  <si>
    <t>白米飯</t>
    <phoneticPr fontId="2" type="noConversion"/>
  </si>
  <si>
    <t>有機蔬菜</t>
    <phoneticPr fontId="2" type="noConversion"/>
  </si>
  <si>
    <t>粳米</t>
    <phoneticPr fontId="2" type="noConversion"/>
  </si>
  <si>
    <t>白蘿蔔</t>
    <phoneticPr fontId="2" type="noConversion"/>
  </si>
  <si>
    <t>糙米飯</t>
    <phoneticPr fontId="2" type="noConversion"/>
  </si>
  <si>
    <t>高麗菜</t>
    <phoneticPr fontId="2" type="noConversion"/>
  </si>
  <si>
    <t>胡蘿蔔</t>
    <phoneticPr fontId="2" type="noConversion"/>
  </si>
  <si>
    <t>副 食二</t>
    <phoneticPr fontId="2" type="noConversion"/>
  </si>
  <si>
    <t>乾木耳絲</t>
    <phoneticPr fontId="2" type="noConversion"/>
  </si>
  <si>
    <t>每人(g)</t>
    <phoneticPr fontId="2" type="noConversion"/>
  </si>
  <si>
    <t>學校採購量(kg)</t>
    <phoneticPr fontId="2" type="noConversion"/>
  </si>
  <si>
    <t>食材</t>
    <phoneticPr fontId="2" type="noConversion"/>
  </si>
  <si>
    <t>副 食三</t>
    <phoneticPr fontId="2" type="noConversion"/>
  </si>
  <si>
    <t>魚丁</t>
    <phoneticPr fontId="2" type="noConversion"/>
  </si>
  <si>
    <t>小米飯</t>
    <phoneticPr fontId="2" type="noConversion"/>
  </si>
  <si>
    <t>豆芽菜</t>
    <phoneticPr fontId="2" type="noConversion"/>
  </si>
  <si>
    <t>玉米粒</t>
    <phoneticPr fontId="2" type="noConversion"/>
  </si>
  <si>
    <t>雞排丁</t>
    <phoneticPr fontId="2" type="noConversion"/>
  </si>
  <si>
    <t>洋蔥</t>
    <phoneticPr fontId="2" type="noConversion"/>
  </si>
  <si>
    <t>山東白</t>
    <phoneticPr fontId="2" type="noConversion"/>
  </si>
  <si>
    <t>豆薯</t>
    <phoneticPr fontId="2" type="noConversion"/>
  </si>
  <si>
    <t>絞肉</t>
    <phoneticPr fontId="2" type="noConversion"/>
  </si>
  <si>
    <t>豆腐</t>
    <phoneticPr fontId="2" type="noConversion"/>
  </si>
  <si>
    <t>小米</t>
    <phoneticPr fontId="2" type="noConversion"/>
  </si>
  <si>
    <t>副 食一</t>
    <phoneticPr fontId="2" type="noConversion"/>
  </si>
  <si>
    <t>肉丁</t>
    <phoneticPr fontId="2" type="noConversion"/>
  </si>
  <si>
    <t>雞胸肉丁</t>
    <phoneticPr fontId="2" type="noConversion"/>
  </si>
  <si>
    <t>紫米飯</t>
    <phoneticPr fontId="2" type="noConversion"/>
  </si>
  <si>
    <t>青蔥</t>
    <phoneticPr fontId="2" type="noConversion"/>
  </si>
  <si>
    <t>紫米</t>
    <phoneticPr fontId="2" type="noConversion"/>
  </si>
  <si>
    <t>綠花椰</t>
    <phoneticPr fontId="2" type="noConversion"/>
  </si>
  <si>
    <t>番茄</t>
    <phoneticPr fontId="2" type="noConversion"/>
  </si>
  <si>
    <t>筍絲</t>
    <phoneticPr fontId="2" type="noConversion"/>
  </si>
  <si>
    <t>雞腿</t>
    <phoneticPr fontId="2" type="noConversion"/>
  </si>
  <si>
    <t>海帶芽</t>
    <phoneticPr fontId="2" type="noConversion"/>
  </si>
  <si>
    <t>龍骨</t>
    <phoneticPr fontId="2" type="noConversion"/>
  </si>
  <si>
    <t>黑輪</t>
    <phoneticPr fontId="2" type="noConversion"/>
  </si>
  <si>
    <t>肉片</t>
    <phoneticPr fontId="2" type="noConversion"/>
  </si>
  <si>
    <t>乾香菇</t>
    <phoneticPr fontId="2" type="noConversion"/>
  </si>
  <si>
    <t>少許</t>
    <phoneticPr fontId="2" type="noConversion"/>
  </si>
  <si>
    <t>芝麻飯</t>
    <phoneticPr fontId="2" type="noConversion"/>
  </si>
  <si>
    <t>黑芝麻</t>
    <phoneticPr fontId="2" type="noConversion"/>
  </si>
  <si>
    <t>紫菜蛋花湯</t>
    <phoneticPr fontId="2" type="noConversion"/>
  </si>
  <si>
    <t>麥片飯</t>
    <phoneticPr fontId="2" type="noConversion"/>
  </si>
  <si>
    <t>紅蘿蔔</t>
    <phoneticPr fontId="2" type="noConversion"/>
  </si>
  <si>
    <t>培根</t>
    <phoneticPr fontId="2" type="noConversion"/>
  </si>
  <si>
    <t>飯湯料</t>
    <phoneticPr fontId="2" type="noConversion"/>
  </si>
  <si>
    <t>紅藜飯</t>
    <phoneticPr fontId="2" type="noConversion"/>
  </si>
  <si>
    <t>寬粉</t>
    <phoneticPr fontId="2" type="noConversion"/>
  </si>
  <si>
    <t>杏鮑菇</t>
    <phoneticPr fontId="2" type="noConversion"/>
  </si>
  <si>
    <t>鮮奶</t>
    <phoneticPr fontId="2" type="noConversion"/>
  </si>
  <si>
    <t>三杯雞</t>
    <phoneticPr fontId="2" type="noConversion"/>
  </si>
  <si>
    <t>玉米濃湯</t>
    <phoneticPr fontId="2" type="noConversion"/>
  </si>
  <si>
    <t>金針菇</t>
    <phoneticPr fontId="2" type="noConversion"/>
  </si>
  <si>
    <t>C</t>
    <phoneticPr fontId="2" type="noConversion"/>
  </si>
  <si>
    <t>P</t>
    <phoneticPr fontId="2" type="noConversion"/>
  </si>
  <si>
    <t>V</t>
    <phoneticPr fontId="2" type="noConversion"/>
  </si>
  <si>
    <t>麻油肉片</t>
    <phoneticPr fontId="2" type="noConversion"/>
  </si>
  <si>
    <t>五穀飯</t>
    <phoneticPr fontId="2" type="noConversion"/>
  </si>
  <si>
    <t>蘿蔔龍骨湯</t>
    <phoneticPr fontId="2" type="noConversion"/>
  </si>
  <si>
    <t>什錦鮮菇湯</t>
    <phoneticPr fontId="2" type="noConversion"/>
  </si>
  <si>
    <t>義式茄汁肉醬</t>
    <phoneticPr fontId="2" type="noConversion"/>
  </si>
  <si>
    <t>古早味飯湯</t>
    <phoneticPr fontId="2" type="noConversion"/>
  </si>
  <si>
    <t>枸杞</t>
    <phoneticPr fontId="2" type="noConversion"/>
  </si>
  <si>
    <t>彩椒</t>
    <phoneticPr fontId="2" type="noConversion"/>
  </si>
  <si>
    <t>魚丸</t>
    <phoneticPr fontId="2" type="noConversion"/>
  </si>
  <si>
    <t>筍乾</t>
    <phoneticPr fontId="2" type="noConversion"/>
  </si>
  <si>
    <t>玉米豆腐湯</t>
    <phoneticPr fontId="2" type="noConversion"/>
  </si>
  <si>
    <t>紫菜</t>
    <phoneticPr fontId="2" type="noConversion"/>
  </si>
  <si>
    <t xml:space="preserve"> </t>
    <phoneticPr fontId="2" type="noConversion"/>
  </si>
  <si>
    <t>白花椰</t>
    <phoneticPr fontId="2" type="noConversion"/>
  </si>
  <si>
    <t>豆枝</t>
    <phoneticPr fontId="2" type="noConversion"/>
  </si>
  <si>
    <t>味噌豆枝湯</t>
    <phoneticPr fontId="2" type="noConversion"/>
  </si>
  <si>
    <t>沙茶醬</t>
    <phoneticPr fontId="2" type="noConversion"/>
  </si>
  <si>
    <t>豆干片</t>
    <phoneticPr fontId="2" type="noConversion"/>
  </si>
  <si>
    <t>芹菜</t>
    <phoneticPr fontId="2" type="noConversion"/>
  </si>
  <si>
    <t>小黃瓜</t>
    <phoneticPr fontId="2" type="noConversion"/>
  </si>
  <si>
    <t>蒜碎</t>
    <phoneticPr fontId="2" type="noConversion"/>
  </si>
  <si>
    <r>
      <rPr>
        <sz val="11"/>
        <color rgb="FFFF0000"/>
        <rFont val="標楷體"/>
        <family val="4"/>
        <charset val="136"/>
      </rPr>
      <t>全榖雜糧</t>
    </r>
    <r>
      <rPr>
        <sz val="11"/>
        <rFont val="標楷體"/>
        <family val="4"/>
        <charset val="136"/>
      </rPr>
      <t>類(份)</t>
    </r>
    <phoneticPr fontId="2" type="noConversion"/>
  </si>
  <si>
    <r>
      <t>豆魚</t>
    </r>
    <r>
      <rPr>
        <sz val="11"/>
        <color rgb="FFFF0000"/>
        <rFont val="標楷體"/>
        <family val="4"/>
        <charset val="136"/>
      </rPr>
      <t>蛋肉</t>
    </r>
    <r>
      <rPr>
        <sz val="11"/>
        <rFont val="標楷體"/>
        <family val="4"/>
        <charset val="136"/>
      </rPr>
      <t>類(份)</t>
    </r>
    <phoneticPr fontId="2" type="noConversion"/>
  </si>
  <si>
    <t>毛豆仁</t>
    <phoneticPr fontId="2" type="noConversion"/>
  </si>
  <si>
    <t>冬瓜</t>
    <phoneticPr fontId="2" type="noConversion"/>
  </si>
  <si>
    <t>紅藜麥</t>
    <phoneticPr fontId="2" type="noConversion"/>
  </si>
  <si>
    <t>米血</t>
    <phoneticPr fontId="2" type="noConversion"/>
  </si>
  <si>
    <t>九層塔</t>
    <phoneticPr fontId="2" type="noConversion"/>
  </si>
  <si>
    <t>五穀米</t>
    <phoneticPr fontId="2" type="noConversion"/>
  </si>
  <si>
    <t>CAS茶葉蛋*1</t>
    <phoneticPr fontId="2" type="noConversion"/>
  </si>
  <si>
    <r>
      <t>供應人數：</t>
    </r>
    <r>
      <rPr>
        <sz val="12"/>
        <color indexed="8"/>
        <rFont val="標楷體"/>
        <family val="4"/>
        <charset val="136"/>
      </rPr>
      <t xml:space="preserve">  348    人</t>
    </r>
    <phoneticPr fontId="2" type="noConversion"/>
  </si>
  <si>
    <t>南瓜</t>
    <phoneticPr fontId="2" type="noConversion"/>
  </si>
  <si>
    <t>豆漿</t>
    <phoneticPr fontId="2" type="noConversion"/>
  </si>
  <si>
    <t>海芽蛋花湯</t>
    <phoneticPr fontId="2" type="noConversion"/>
  </si>
  <si>
    <t>年糕</t>
    <phoneticPr fontId="2" type="noConversion"/>
  </si>
  <si>
    <t>番茄罐</t>
    <phoneticPr fontId="2" type="noConversion"/>
  </si>
  <si>
    <t>鮮奶</t>
    <phoneticPr fontId="2" type="noConversion"/>
  </si>
  <si>
    <t>崁頂國小115年11月份菜單</t>
    <phoneticPr fontId="2" type="noConversion"/>
  </si>
  <si>
    <t>腐乳燒肉</t>
    <phoneticPr fontId="2" type="noConversion"/>
  </si>
  <si>
    <t>海根炒干片</t>
    <phoneticPr fontId="2" type="noConversion"/>
  </si>
  <si>
    <t>豆薯雞湯</t>
    <phoneticPr fontId="2" type="noConversion"/>
  </si>
  <si>
    <t>安東燉雞</t>
  </si>
  <si>
    <t>鮮蔬炒蛋</t>
    <phoneticPr fontId="2" type="noConversion"/>
  </si>
  <si>
    <t>皮蛋瘦肉粥</t>
    <phoneticPr fontId="2" type="noConversion"/>
  </si>
  <si>
    <t>粥料</t>
    <phoneticPr fontId="2" type="noConversion"/>
  </si>
  <si>
    <t>紅燒排骨</t>
    <phoneticPr fontId="2" type="noConversion"/>
  </si>
  <si>
    <t>奶焗白菜</t>
    <phoneticPr fontId="2" type="noConversion"/>
  </si>
  <si>
    <t>南瓜小米湯</t>
    <phoneticPr fontId="2" type="noConversion"/>
  </si>
  <si>
    <t>燕麥飯</t>
    <phoneticPr fontId="2" type="noConversion"/>
  </si>
  <si>
    <t>香酥雞腿*1</t>
    <phoneticPr fontId="2" type="noConversion"/>
  </si>
  <si>
    <t>冬瓜滷肉末</t>
    <phoneticPr fontId="2" type="noConversion"/>
  </si>
  <si>
    <t>金菇蛋花湯</t>
    <phoneticPr fontId="2" type="noConversion"/>
  </si>
  <si>
    <t>筍乾控肉</t>
    <phoneticPr fontId="2" type="noConversion"/>
  </si>
  <si>
    <t>白花炒肉絲</t>
    <phoneticPr fontId="2" type="noConversion"/>
  </si>
  <si>
    <t>香酥魚丁</t>
    <phoneticPr fontId="2" type="noConversion"/>
  </si>
  <si>
    <t>番茄蛋豆腐</t>
    <phoneticPr fontId="2" type="noConversion"/>
  </si>
  <si>
    <t>咖哩湯烏龍</t>
    <phoneticPr fontId="2" type="noConversion"/>
  </si>
  <si>
    <t>日式關東煮</t>
    <phoneticPr fontId="2" type="noConversion"/>
  </si>
  <si>
    <t>湯料</t>
    <phoneticPr fontId="2" type="noConversion"/>
  </si>
  <si>
    <t>奶香燉雞塊*1</t>
    <phoneticPr fontId="2" type="noConversion"/>
  </si>
  <si>
    <t>韓式海芽小菜</t>
    <phoneticPr fontId="2" type="noConversion"/>
  </si>
  <si>
    <t>冬瓜貢丸湯</t>
    <phoneticPr fontId="2" type="noConversion"/>
  </si>
  <si>
    <t>起司馬鈴薯炒蛋</t>
    <phoneticPr fontId="2" type="noConversion"/>
  </si>
  <si>
    <t>香菇肉燥</t>
    <phoneticPr fontId="2" type="noConversion"/>
  </si>
  <si>
    <t>玉米炒雞茸</t>
    <phoneticPr fontId="2" type="noConversion"/>
  </si>
  <si>
    <t>藥膳雞湯</t>
    <phoneticPr fontId="2" type="noConversion"/>
  </si>
  <si>
    <t>沙茶雞丁</t>
    <phoneticPr fontId="2" type="noConversion"/>
  </si>
  <si>
    <t>鮮蔬炒年糕</t>
    <phoneticPr fontId="2" type="noConversion"/>
  </si>
  <si>
    <t>椒鹽雞翅*1</t>
    <phoneticPr fontId="2" type="noConversion"/>
  </si>
  <si>
    <t>奶香南瓜燴鮮蔬</t>
    <phoneticPr fontId="2" type="noConversion"/>
  </si>
  <si>
    <t>味噌燒魚丁</t>
    <phoneticPr fontId="2" type="noConversion"/>
  </si>
  <si>
    <t>塔香鮮魷炒鮑菇</t>
    <phoneticPr fontId="2" type="noConversion"/>
  </si>
  <si>
    <t>番茄玉米湯</t>
    <phoneticPr fontId="2" type="noConversion"/>
  </si>
  <si>
    <t>黑胡椒豬柳</t>
    <phoneticPr fontId="2" type="noConversion"/>
  </si>
  <si>
    <t>小瓜花生三丁</t>
    <phoneticPr fontId="2" type="noConversion"/>
  </si>
  <si>
    <t>咖哩雞</t>
    <phoneticPr fontId="2" type="noConversion"/>
  </si>
  <si>
    <t>青花炒肉絲</t>
    <phoneticPr fontId="2" type="noConversion"/>
  </si>
  <si>
    <t>鍋燒龍骨湯</t>
    <phoneticPr fontId="2" type="noConversion"/>
  </si>
  <si>
    <t>麵線糊</t>
    <phoneticPr fontId="2" type="noConversion"/>
  </si>
  <si>
    <t>香酥小魚排*2</t>
    <phoneticPr fontId="2" type="noConversion"/>
  </si>
  <si>
    <t>麵料</t>
    <phoneticPr fontId="2" type="noConversion"/>
  </si>
  <si>
    <t>壽喜燒肉片</t>
    <phoneticPr fontId="2" type="noConversion"/>
  </si>
  <si>
    <t>味噌小魚湯</t>
    <phoneticPr fontId="2" type="noConversion"/>
  </si>
  <si>
    <t>五</t>
    <phoneticPr fontId="2" type="noConversion"/>
  </si>
  <si>
    <t>豆芽炒豆包</t>
    <phoneticPr fontId="2" type="noConversion"/>
  </si>
  <si>
    <t>一</t>
    <phoneticPr fontId="2" type="noConversion"/>
  </si>
  <si>
    <t>雙花拌雞絲</t>
    <phoneticPr fontId="2" type="noConversion"/>
  </si>
  <si>
    <t>刈包*1</t>
    <phoneticPr fontId="2" type="noConversion"/>
  </si>
  <si>
    <t>毛豆蒸蛋</t>
    <phoneticPr fontId="2" type="noConversion"/>
  </si>
  <si>
    <t>燕麥</t>
    <phoneticPr fontId="2" type="noConversion"/>
  </si>
  <si>
    <t>安東燉雞</t>
    <phoneticPr fontId="2" type="noConversion"/>
  </si>
  <si>
    <t>皮蛋</t>
    <phoneticPr fontId="2" type="noConversion"/>
  </si>
  <si>
    <t>中排骨</t>
    <phoneticPr fontId="2" type="noConversion"/>
  </si>
  <si>
    <t>刈包皮</t>
    <phoneticPr fontId="2" type="noConversion"/>
  </si>
  <si>
    <t>酸菜絲</t>
    <phoneticPr fontId="2" type="noConversion"/>
  </si>
  <si>
    <t>海帶根</t>
    <phoneticPr fontId="2" type="noConversion"/>
  </si>
  <si>
    <t>豆瓣醬</t>
    <phoneticPr fontId="2" type="noConversion"/>
  </si>
  <si>
    <t>花生糖粉</t>
    <phoneticPr fontId="2" type="noConversion"/>
  </si>
  <si>
    <t>起司絲</t>
    <phoneticPr fontId="2" type="noConversion"/>
  </si>
  <si>
    <t>桂圓</t>
    <phoneticPr fontId="2" type="noConversion"/>
  </si>
  <si>
    <t xml:space="preserve"> 屏東縣崁頂國民小學115年11月第1週學生午餐食譜</t>
    <phoneticPr fontId="2" type="noConversion"/>
  </si>
  <si>
    <t>烏龍麵</t>
  </si>
  <si>
    <t>馬鈴薯</t>
  </si>
  <si>
    <t>麥片</t>
    <phoneticPr fontId="2" type="noConversion"/>
  </si>
  <si>
    <t>高麗菜</t>
  </si>
  <si>
    <t>雞排塊</t>
    <phoneticPr fontId="2" type="noConversion"/>
  </si>
  <si>
    <t>地瓜條</t>
    <phoneticPr fontId="2" type="noConversion"/>
  </si>
  <si>
    <t>胡蘿蔔</t>
  </si>
  <si>
    <t>洋香菜粉</t>
    <phoneticPr fontId="2" type="noConversion"/>
  </si>
  <si>
    <t>奶粉</t>
    <phoneticPr fontId="2" type="noConversion"/>
  </si>
  <si>
    <t>洋蔥</t>
  </si>
  <si>
    <t>黃豆芽</t>
    <phoneticPr fontId="2" type="noConversion"/>
  </si>
  <si>
    <t>油豆腐</t>
    <phoneticPr fontId="2" type="noConversion"/>
  </si>
  <si>
    <t>海帶結</t>
    <phoneticPr fontId="2" type="noConversion"/>
  </si>
  <si>
    <t>紅椒粉</t>
    <phoneticPr fontId="2" type="noConversion"/>
  </si>
  <si>
    <t>貢丸</t>
    <phoneticPr fontId="2" type="noConversion"/>
  </si>
  <si>
    <t xml:space="preserve"> 屏東縣崁頂國民小學115年11月第2週學生午餐食譜</t>
    <phoneticPr fontId="2" type="noConversion"/>
  </si>
  <si>
    <t xml:space="preserve"> 屏東縣崁頂國民小學115年11月第3週學生午餐食譜</t>
    <phoneticPr fontId="2" type="noConversion"/>
  </si>
  <si>
    <t>雞翅</t>
    <phoneticPr fontId="2" type="noConversion"/>
  </si>
  <si>
    <t>麵輪</t>
    <phoneticPr fontId="2" type="noConversion"/>
  </si>
  <si>
    <t>玉米筍</t>
    <phoneticPr fontId="2" type="noConversion"/>
  </si>
  <si>
    <t>蝦猴</t>
    <phoneticPr fontId="2" type="noConversion"/>
  </si>
  <si>
    <t>茶葉蛋</t>
    <phoneticPr fontId="2" type="noConversion"/>
  </si>
  <si>
    <t>魷耳條</t>
    <phoneticPr fontId="2" type="noConversion"/>
  </si>
  <si>
    <t>雞絞肉</t>
    <phoneticPr fontId="2" type="noConversion"/>
  </si>
  <si>
    <t>紅豆</t>
    <phoneticPr fontId="2" type="noConversion"/>
  </si>
  <si>
    <t>砂糖</t>
    <phoneticPr fontId="2" type="noConversion"/>
  </si>
  <si>
    <t>藥膳包</t>
    <phoneticPr fontId="2" type="noConversion"/>
  </si>
  <si>
    <t xml:space="preserve"> 屏東縣崁頂國民小學115年11月第4週學生午餐食譜</t>
    <phoneticPr fontId="2" type="noConversion"/>
  </si>
  <si>
    <t>紅麵線</t>
    <phoneticPr fontId="2" type="noConversion"/>
  </si>
  <si>
    <t>豬柳</t>
    <phoneticPr fontId="2" type="noConversion"/>
  </si>
  <si>
    <t>魚羹</t>
    <phoneticPr fontId="2" type="noConversion"/>
  </si>
  <si>
    <t>熟花生</t>
    <phoneticPr fontId="2" type="noConversion"/>
  </si>
  <si>
    <t>小魚排</t>
    <phoneticPr fontId="2" type="noConversion"/>
  </si>
  <si>
    <t>豆包絲</t>
    <phoneticPr fontId="2" type="noConversion"/>
  </si>
  <si>
    <t>小豆乾丁</t>
    <phoneticPr fontId="2" type="noConversion"/>
  </si>
  <si>
    <t>小魚乾</t>
    <phoneticPr fontId="2" type="noConversion"/>
  </si>
  <si>
    <t>玉米塊</t>
    <phoneticPr fontId="2" type="noConversion"/>
  </si>
  <si>
    <t>義大利香料</t>
    <phoneticPr fontId="2" type="noConversion"/>
  </si>
  <si>
    <t>雞肉絲</t>
    <phoneticPr fontId="2" type="noConversion"/>
  </si>
  <si>
    <t xml:space="preserve"> 屏東縣崁頂國民小學115年11月第5週學生午餐食譜</t>
    <phoneticPr fontId="2" type="noConversion"/>
  </si>
  <si>
    <t>季節時蔬</t>
    <phoneticPr fontId="2" type="noConversion"/>
  </si>
  <si>
    <t>季節時蔬(綠色蔬菜或白色蔬菜)</t>
  </si>
  <si>
    <t>紫菜粉絲湯</t>
    <phoneticPr fontId="2" type="noConversion"/>
  </si>
  <si>
    <t>冬粉</t>
    <phoneticPr fontId="2" type="noConversion"/>
  </si>
  <si>
    <t>豆皮絲</t>
    <phoneticPr fontId="2" type="noConversion"/>
  </si>
  <si>
    <t>紅豆紫米湯</t>
    <phoneticPr fontId="2" type="noConversion"/>
  </si>
  <si>
    <r>
      <t xml:space="preserve">營養師：李偵伊            午餐秘書：                                       主任：                                        校長：                                      </t>
    </r>
    <r>
      <rPr>
        <sz val="100"/>
        <rFont val="標楷體"/>
        <family val="4"/>
        <charset val="136"/>
      </rPr>
      <t xml:space="preserve">本校午餐一律供應國產豬肉食材 
*本午餐含有麩質之穀物、大豆、蛋、魚類及其製品，不適合對其過敏體質者食用    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</si>
</sst>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76" formatCode="0.0_ "/>
    <numFmt numFmtId="177" formatCode="[$-404]General"/>
    <numFmt numFmtId="178" formatCode="#,##0.0_);[Red]\(#,##0.0\)"/>
    <numFmt numFmtId="179" formatCode="0_);[Red]\(0\)"/>
    <numFmt numFmtId="180" formatCode="m&quot;月&quot;d&quot;日&quot;"/>
    <numFmt numFmtId="181" formatCode="0.0"/>
    <numFmt numFmtId="182" formatCode="0_ "/>
    <numFmt numFmtId="183" formatCode="0.0;_ۿ"/>
    <numFmt numFmtId="184" formatCode="m&quot;月&quot;d&quot;日&quot;aaaa"/>
    <numFmt numFmtId="185" formatCode="0.0_);[Red]\(0.0\)"/>
    <numFmt numFmtId="186" formatCode="#,##0_ "/>
    <numFmt numFmtId="187" formatCode="0.000"/>
  </numFmts>
  <fonts count="41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color indexed="8"/>
      <name val="新細明體"/>
      <family val="1"/>
      <charset val="136"/>
    </font>
    <font>
      <b/>
      <sz val="65"/>
      <name val="標楷體"/>
      <family val="4"/>
      <charset val="136"/>
    </font>
    <font>
      <b/>
      <sz val="70"/>
      <color indexed="8"/>
      <name val="標楷體"/>
      <family val="4"/>
      <charset val="136"/>
    </font>
    <font>
      <b/>
      <sz val="70"/>
      <name val="標楷體"/>
      <family val="4"/>
      <charset val="136"/>
    </font>
    <font>
      <b/>
      <sz val="80"/>
      <name val="標楷體"/>
      <family val="4"/>
      <charset val="136"/>
    </font>
    <font>
      <sz val="100"/>
      <name val="標楷體"/>
      <family val="4"/>
      <charset val="136"/>
    </font>
    <font>
      <sz val="70"/>
      <name val="標楷體"/>
      <family val="4"/>
      <charset val="136"/>
    </font>
    <font>
      <sz val="70"/>
      <color indexed="8"/>
      <name val="新細明體"/>
      <family val="1"/>
      <charset val="136"/>
    </font>
    <font>
      <sz val="10"/>
      <name val="標楷體"/>
      <family val="4"/>
      <charset val="136"/>
    </font>
    <font>
      <sz val="8"/>
      <name val="標楷體"/>
      <family val="4"/>
      <charset val="136"/>
    </font>
    <font>
      <sz val="10"/>
      <color rgb="FFFF0000"/>
      <name val="標楷體"/>
      <family val="4"/>
      <charset val="136"/>
    </font>
    <font>
      <b/>
      <sz val="10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4"/>
      <name val="標楷體"/>
      <family val="4"/>
      <charset val="136"/>
    </font>
    <font>
      <sz val="13"/>
      <name val="標楷體"/>
      <family val="4"/>
      <charset val="136"/>
    </font>
    <font>
      <sz val="10.5"/>
      <name val="標楷體"/>
      <family val="4"/>
      <charset val="136"/>
    </font>
    <font>
      <sz val="10.5"/>
      <color theme="1"/>
      <name val="標楷體"/>
      <family val="4"/>
      <charset val="136"/>
    </font>
    <font>
      <b/>
      <sz val="70"/>
      <color theme="1"/>
      <name val="標楷體"/>
      <family val="4"/>
      <charset val="136"/>
    </font>
    <font>
      <sz val="1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20"/>
      <name val="標楷體"/>
      <family val="4"/>
      <charset val="136"/>
    </font>
    <font>
      <sz val="130"/>
      <name val="標楷體"/>
      <family val="4"/>
      <charset val="136"/>
    </font>
    <font>
      <b/>
      <sz val="36"/>
      <name val="標楷體"/>
      <family val="4"/>
      <charset val="136"/>
    </font>
    <font>
      <b/>
      <sz val="36"/>
      <color theme="1"/>
      <name val="標楷體"/>
      <family val="4"/>
      <charset val="136"/>
    </font>
    <font>
      <b/>
      <sz val="130"/>
      <name val="標楷體"/>
      <family val="4"/>
      <charset val="136"/>
    </font>
    <font>
      <b/>
      <sz val="11"/>
      <name val="新細明體"/>
      <family val="1"/>
      <charset val="136"/>
    </font>
    <font>
      <sz val="130"/>
      <color rgb="FFFF0000"/>
      <name val="標楷體"/>
      <family val="4"/>
      <charset val="136"/>
    </font>
    <font>
      <sz val="11"/>
      <color indexed="9"/>
      <name val="標楷體"/>
      <family val="4"/>
      <charset val="136"/>
    </font>
    <font>
      <sz val="10"/>
      <name val="細明體"/>
      <family val="3"/>
      <charset val="136"/>
    </font>
    <font>
      <sz val="11"/>
      <color rgb="FFFF0000"/>
      <name val="標楷體"/>
      <family val="4"/>
      <charset val="136"/>
    </font>
    <font>
      <sz val="130"/>
      <color indexed="8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45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177" fontId="8" fillId="0" borderId="0">
      <alignment vertical="center"/>
    </xf>
    <xf numFmtId="177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07">
    <xf numFmtId="0" fontId="0" fillId="0" borderId="0" xfId="0"/>
    <xf numFmtId="177" fontId="8" fillId="0" borderId="0" xfId="5">
      <alignment vertical="center"/>
    </xf>
    <xf numFmtId="177" fontId="9" fillId="0" borderId="0" xfId="5" applyFont="1">
      <alignment vertical="center"/>
    </xf>
    <xf numFmtId="177" fontId="8" fillId="0" borderId="25" xfId="5" applyBorder="1">
      <alignment vertical="center"/>
    </xf>
    <xf numFmtId="177" fontId="15" fillId="0" borderId="0" xfId="5" applyFont="1">
      <alignment vertical="center"/>
    </xf>
    <xf numFmtId="178" fontId="8" fillId="0" borderId="0" xfId="5" applyNumberFormat="1">
      <alignment vertical="center"/>
    </xf>
    <xf numFmtId="179" fontId="8" fillId="0" borderId="0" xfId="5" applyNumberFormat="1">
      <alignment vertical="center"/>
    </xf>
    <xf numFmtId="0" fontId="16" fillId="0" borderId="1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2" borderId="7" xfId="0" applyFont="1" applyFill="1" applyBorder="1" applyAlignment="1">
      <alignment horizontal="center" shrinkToFit="1"/>
    </xf>
    <xf numFmtId="0" fontId="16" fillId="2" borderId="8" xfId="0" applyFont="1" applyFill="1" applyBorder="1" applyAlignment="1">
      <alignment horizontal="center" shrinkToFi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6" fillId="2" borderId="7" xfId="0" applyFont="1" applyFill="1" applyBorder="1" applyAlignment="1">
      <alignment horizontal="center" vertical="center" shrinkToFit="1"/>
    </xf>
    <xf numFmtId="176" fontId="16" fillId="0" borderId="1" xfId="0" applyNumberFormat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shrinkToFit="1"/>
    </xf>
    <xf numFmtId="0" fontId="16" fillId="0" borderId="4" xfId="0" applyFont="1" applyBorder="1" applyAlignment="1">
      <alignment horizontal="center" shrinkToFit="1"/>
    </xf>
    <xf numFmtId="176" fontId="16" fillId="0" borderId="1" xfId="0" applyNumberFormat="1" applyFont="1" applyBorder="1" applyAlignment="1">
      <alignment horizontal="center" shrinkToFit="1"/>
    </xf>
    <xf numFmtId="176" fontId="16" fillId="0" borderId="10" xfId="0" applyNumberFormat="1" applyFont="1" applyBorder="1" applyAlignment="1">
      <alignment horizontal="center" shrinkToFit="1"/>
    </xf>
    <xf numFmtId="0" fontId="7" fillId="0" borderId="0" xfId="0" applyFont="1" applyAlignment="1">
      <alignment horizontal="center"/>
    </xf>
    <xf numFmtId="0" fontId="16" fillId="0" borderId="15" xfId="0" applyFont="1" applyBorder="1" applyAlignment="1">
      <alignment horizontal="center" shrinkToFit="1"/>
    </xf>
    <xf numFmtId="0" fontId="16" fillId="0" borderId="29" xfId="0" applyFont="1" applyBorder="1" applyAlignment="1">
      <alignment horizontal="center" shrinkToFit="1"/>
    </xf>
    <xf numFmtId="0" fontId="16" fillId="2" borderId="30" xfId="0" applyFont="1" applyFill="1" applyBorder="1" applyAlignment="1">
      <alignment horizontal="center" shrinkToFit="1"/>
    </xf>
    <xf numFmtId="0" fontId="16" fillId="0" borderId="15" xfId="0" applyFont="1" applyBorder="1" applyAlignment="1">
      <alignment horizontal="center" vertical="center" shrinkToFit="1"/>
    </xf>
    <xf numFmtId="176" fontId="16" fillId="0" borderId="15" xfId="0" applyNumberFormat="1" applyFont="1" applyBorder="1" applyAlignment="1">
      <alignment horizontal="center" vertical="center" shrinkToFit="1"/>
    </xf>
    <xf numFmtId="1" fontId="4" fillId="0" borderId="4" xfId="0" applyNumberFormat="1" applyFont="1" applyBorder="1" applyAlignment="1">
      <alignment horizontal="center" vertical="center" shrinkToFit="1"/>
    </xf>
    <xf numFmtId="0" fontId="23" fillId="0" borderId="0" xfId="3" applyFont="1" applyAlignment="1">
      <alignment horizontal="center" vertical="center"/>
    </xf>
    <xf numFmtId="1" fontId="4" fillId="0" borderId="29" xfId="0" applyNumberFormat="1" applyFont="1" applyBorder="1" applyAlignment="1">
      <alignment horizontal="center" vertical="center" shrinkToFit="1"/>
    </xf>
    <xf numFmtId="0" fontId="24" fillId="0" borderId="0" xfId="3" applyFont="1" applyAlignment="1">
      <alignment horizontal="center" vertical="center"/>
    </xf>
    <xf numFmtId="0" fontId="24" fillId="0" borderId="28" xfId="3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176" fontId="16" fillId="0" borderId="4" xfId="0" applyNumberFormat="1" applyFont="1" applyBorder="1" applyAlignment="1">
      <alignment horizontal="center"/>
    </xf>
    <xf numFmtId="0" fontId="3" fillId="0" borderId="0" xfId="3" applyFont="1" applyAlignment="1">
      <alignment horizontal="center"/>
    </xf>
    <xf numFmtId="176" fontId="16" fillId="0" borderId="15" xfId="0" applyNumberFormat="1" applyFont="1" applyBorder="1" applyAlignment="1">
      <alignment horizontal="center" shrinkToFit="1"/>
    </xf>
    <xf numFmtId="176" fontId="16" fillId="0" borderId="31" xfId="0" applyNumberFormat="1" applyFont="1" applyBorder="1" applyAlignment="1">
      <alignment horizontal="center" shrinkToFit="1"/>
    </xf>
    <xf numFmtId="176" fontId="16" fillId="0" borderId="29" xfId="0" applyNumberFormat="1" applyFont="1" applyBorder="1" applyAlignment="1">
      <alignment horizontal="center"/>
    </xf>
    <xf numFmtId="0" fontId="16" fillId="5" borderId="1" xfId="0" applyFont="1" applyFill="1" applyBorder="1" applyAlignment="1">
      <alignment horizontal="center" shrinkToFit="1"/>
    </xf>
    <xf numFmtId="0" fontId="23" fillId="0" borderId="0" xfId="3" applyFont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34" xfId="0" applyFont="1" applyBorder="1" applyAlignment="1">
      <alignment horizontal="center" shrinkToFit="1"/>
    </xf>
    <xf numFmtId="0" fontId="16" fillId="0" borderId="3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shrinkToFit="1"/>
    </xf>
    <xf numFmtId="0" fontId="16" fillId="5" borderId="1" xfId="0" applyFont="1" applyFill="1" applyBorder="1" applyAlignment="1">
      <alignment horizontal="center"/>
    </xf>
    <xf numFmtId="0" fontId="16" fillId="5" borderId="15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23" fillId="0" borderId="0" xfId="3" applyFont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" fontId="25" fillId="0" borderId="3" xfId="0" applyNumberFormat="1" applyFont="1" applyBorder="1" applyAlignment="1">
      <alignment horizontal="center" vertical="center"/>
    </xf>
    <xf numFmtId="1" fontId="25" fillId="5" borderId="3" xfId="0" applyNumberFormat="1" applyFont="1" applyFill="1" applyBorder="1" applyAlignment="1">
      <alignment horizontal="center" vertical="center"/>
    </xf>
    <xf numFmtId="0" fontId="25" fillId="5" borderId="15" xfId="0" applyFont="1" applyFill="1" applyBorder="1" applyAlignment="1">
      <alignment horizontal="center" shrinkToFit="1"/>
    </xf>
    <xf numFmtId="0" fontId="26" fillId="0" borderId="1" xfId="0" applyFont="1" applyBorder="1" applyAlignment="1">
      <alignment horizontal="center" vertical="center" shrinkToFit="1"/>
    </xf>
    <xf numFmtId="0" fontId="16" fillId="0" borderId="33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shrinkToFit="1"/>
    </xf>
    <xf numFmtId="177" fontId="12" fillId="5" borderId="39" xfId="5" applyFont="1" applyFill="1" applyBorder="1" applyAlignment="1">
      <alignment horizontal="center" vertical="center" wrapText="1"/>
    </xf>
    <xf numFmtId="177" fontId="12" fillId="5" borderId="1" xfId="5" applyFont="1" applyFill="1" applyBorder="1" applyAlignment="1">
      <alignment horizontal="center" vertical="center" wrapText="1"/>
    </xf>
    <xf numFmtId="177" fontId="12" fillId="5" borderId="4" xfId="5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77" fontId="28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1" fontId="28" fillId="5" borderId="3" xfId="0" applyNumberFormat="1" applyFont="1" applyFill="1" applyBorder="1" applyAlignment="1">
      <alignment horizontal="center" vertical="center"/>
    </xf>
    <xf numFmtId="177" fontId="28" fillId="5" borderId="1" xfId="0" applyNumberFormat="1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28" fillId="5" borderId="15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shrinkToFit="1"/>
    </xf>
    <xf numFmtId="0" fontId="28" fillId="0" borderId="15" xfId="0" applyFont="1" applyBorder="1" applyAlignment="1">
      <alignment horizontal="center" vertical="center" shrinkToFit="1"/>
    </xf>
    <xf numFmtId="0" fontId="28" fillId="5" borderId="1" xfId="0" applyFont="1" applyFill="1" applyBorder="1" applyAlignment="1">
      <alignment horizontal="center" shrinkToFit="1"/>
    </xf>
    <xf numFmtId="0" fontId="28" fillId="5" borderId="15" xfId="0" applyFont="1" applyFill="1" applyBorder="1" applyAlignment="1">
      <alignment horizontal="center" shrinkToFit="1"/>
    </xf>
    <xf numFmtId="182" fontId="28" fillId="0" borderId="1" xfId="4" applyNumberFormat="1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shrinkToFit="1"/>
    </xf>
    <xf numFmtId="0" fontId="28" fillId="0" borderId="15" xfId="0" applyFont="1" applyBorder="1" applyAlignment="1">
      <alignment horizontal="center" shrinkToFit="1"/>
    </xf>
    <xf numFmtId="0" fontId="28" fillId="0" borderId="0" xfId="0" applyFont="1" applyAlignment="1">
      <alignment horizontal="center" vertical="center"/>
    </xf>
    <xf numFmtId="1" fontId="28" fillId="0" borderId="3" xfId="0" applyNumberFormat="1" applyFont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 shrinkToFit="1"/>
    </xf>
    <xf numFmtId="0" fontId="28" fillId="5" borderId="15" xfId="0" applyFont="1" applyFill="1" applyBorder="1" applyAlignment="1">
      <alignment horizontal="center" vertical="center" shrinkToFit="1"/>
    </xf>
    <xf numFmtId="0" fontId="28" fillId="0" borderId="15" xfId="0" applyFont="1" applyBorder="1" applyAlignment="1">
      <alignment horizontal="center"/>
    </xf>
    <xf numFmtId="0" fontId="29" fillId="0" borderId="1" xfId="0" applyFont="1" applyBorder="1" applyAlignment="1">
      <alignment horizontal="center" vertical="center" shrinkToFit="1"/>
    </xf>
    <xf numFmtId="0" fontId="28" fillId="0" borderId="3" xfId="0" applyFont="1" applyBorder="1" applyAlignment="1">
      <alignment horizontal="center" vertical="center"/>
    </xf>
    <xf numFmtId="0" fontId="25" fillId="6" borderId="1" xfId="0" applyFont="1" applyFill="1" applyBorder="1" applyAlignment="1">
      <alignment horizontal="center" shrinkToFit="1"/>
    </xf>
    <xf numFmtId="177" fontId="28" fillId="5" borderId="1" xfId="0" applyNumberFormat="1" applyFont="1" applyFill="1" applyBorder="1" applyAlignment="1">
      <alignment horizontal="center" vertical="center" shrinkToFit="1"/>
    </xf>
    <xf numFmtId="179" fontId="28" fillId="0" borderId="1" xfId="0" applyNumberFormat="1" applyFont="1" applyBorder="1" applyAlignment="1">
      <alignment horizontal="center" vertical="center" shrinkToFit="1"/>
    </xf>
    <xf numFmtId="2" fontId="28" fillId="0" borderId="15" xfId="0" applyNumberFormat="1" applyFont="1" applyBorder="1" applyAlignment="1">
      <alignment horizontal="center" vertical="center" shrinkToFit="1"/>
    </xf>
    <xf numFmtId="1" fontId="28" fillId="5" borderId="1" xfId="0" applyNumberFormat="1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/>
    </xf>
    <xf numFmtId="0" fontId="28" fillId="5" borderId="15" xfId="0" applyFont="1" applyFill="1" applyBorder="1" applyAlignment="1">
      <alignment horizontal="center"/>
    </xf>
    <xf numFmtId="181" fontId="16" fillId="0" borderId="1" xfId="0" applyNumberFormat="1" applyFont="1" applyBorder="1" applyAlignment="1">
      <alignment horizontal="center" shrinkToFit="1"/>
    </xf>
    <xf numFmtId="177" fontId="10" fillId="3" borderId="26" xfId="6" applyFont="1" applyFill="1" applyBorder="1" applyAlignment="1">
      <alignment horizontal="center" vertical="center" shrinkToFit="1"/>
    </xf>
    <xf numFmtId="177" fontId="11" fillId="3" borderId="36" xfId="6" applyFont="1" applyFill="1" applyBorder="1" applyAlignment="1">
      <alignment horizontal="center" vertical="center" shrinkToFit="1"/>
    </xf>
    <xf numFmtId="177" fontId="11" fillId="3" borderId="39" xfId="6" applyFont="1" applyFill="1" applyBorder="1" applyAlignment="1">
      <alignment horizontal="center" vertical="center" shrinkToFit="1"/>
    </xf>
    <xf numFmtId="177" fontId="10" fillId="3" borderId="39" xfId="6" applyFont="1" applyFill="1" applyBorder="1" applyAlignment="1">
      <alignment horizontal="center" vertical="center" shrinkToFit="1"/>
    </xf>
    <xf numFmtId="177" fontId="10" fillId="3" borderId="38" xfId="6" applyFont="1" applyFill="1" applyBorder="1" applyAlignment="1">
      <alignment horizontal="center" vertical="center" shrinkToFit="1"/>
    </xf>
    <xf numFmtId="177" fontId="11" fillId="3" borderId="37" xfId="6" applyFont="1" applyFill="1" applyBorder="1" applyAlignment="1">
      <alignment horizontal="center" vertical="center" shrinkToFit="1"/>
    </xf>
    <xf numFmtId="179" fontId="28" fillId="0" borderId="15" xfId="0" applyNumberFormat="1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181" fontId="16" fillId="0" borderId="15" xfId="0" applyNumberFormat="1" applyFont="1" applyBorder="1" applyAlignment="1">
      <alignment horizontal="center" shrinkToFit="1"/>
    </xf>
    <xf numFmtId="176" fontId="12" fillId="5" borderId="1" xfId="8" applyNumberFormat="1" applyFont="1" applyFill="1" applyBorder="1" applyAlignment="1">
      <alignment horizontal="center" vertical="center"/>
    </xf>
    <xf numFmtId="182" fontId="11" fillId="5" borderId="1" xfId="8" applyNumberFormat="1" applyFont="1" applyFill="1" applyBorder="1" applyAlignment="1">
      <alignment horizontal="center" vertical="center"/>
    </xf>
    <xf numFmtId="179" fontId="11" fillId="5" borderId="3" xfId="8" applyNumberFormat="1" applyFont="1" applyFill="1" applyBorder="1" applyAlignment="1">
      <alignment horizontal="center" vertical="center"/>
    </xf>
    <xf numFmtId="183" fontId="12" fillId="5" borderId="4" xfId="8" applyNumberFormat="1" applyFont="1" applyFill="1" applyBorder="1" applyAlignment="1">
      <alignment horizontal="center" vertical="center"/>
    </xf>
    <xf numFmtId="182" fontId="11" fillId="5" borderId="4" xfId="8" applyNumberFormat="1" applyFont="1" applyFill="1" applyBorder="1" applyAlignment="1">
      <alignment horizontal="center" vertical="center"/>
    </xf>
    <xf numFmtId="179" fontId="11" fillId="5" borderId="5" xfId="8" applyNumberFormat="1" applyFont="1" applyFill="1" applyBorder="1" applyAlignment="1">
      <alignment horizontal="center" vertical="center"/>
    </xf>
    <xf numFmtId="182" fontId="11" fillId="5" borderId="39" xfId="8" applyNumberFormat="1" applyFont="1" applyFill="1" applyBorder="1" applyAlignment="1">
      <alignment horizontal="center" vertical="center"/>
    </xf>
    <xf numFmtId="179" fontId="11" fillId="5" borderId="42" xfId="8" applyNumberFormat="1" applyFont="1" applyFill="1" applyBorder="1" applyAlignment="1">
      <alignment horizontal="center" vertical="center"/>
    </xf>
    <xf numFmtId="183" fontId="12" fillId="5" borderId="1" xfId="8" applyNumberFormat="1" applyFont="1" applyFill="1" applyBorder="1" applyAlignment="1">
      <alignment horizontal="center" vertical="center"/>
    </xf>
    <xf numFmtId="177" fontId="31" fillId="5" borderId="39" xfId="5" applyFont="1" applyFill="1" applyBorder="1" applyAlignment="1">
      <alignment horizontal="center" vertical="center" wrapText="1"/>
    </xf>
    <xf numFmtId="0" fontId="31" fillId="5" borderId="39" xfId="8" applyFont="1" applyFill="1" applyBorder="1" applyAlignment="1">
      <alignment horizontal="center" vertical="center" wrapText="1"/>
    </xf>
    <xf numFmtId="0" fontId="31" fillId="5" borderId="39" xfId="8" applyFont="1" applyFill="1" applyBorder="1" applyAlignment="1">
      <alignment horizontal="center" vertical="center"/>
    </xf>
    <xf numFmtId="177" fontId="31" fillId="5" borderId="4" xfId="5" applyFont="1" applyFill="1" applyBorder="1" applyAlignment="1">
      <alignment horizontal="center" vertical="center" wrapText="1"/>
    </xf>
    <xf numFmtId="0" fontId="31" fillId="5" borderId="4" xfId="8" applyFont="1" applyFill="1" applyBorder="1" applyAlignment="1">
      <alignment horizontal="center" vertical="center"/>
    </xf>
    <xf numFmtId="177" fontId="31" fillId="5" borderId="4" xfId="5" applyFont="1" applyFill="1" applyBorder="1" applyAlignment="1">
      <alignment horizontal="center" vertical="center"/>
    </xf>
    <xf numFmtId="0" fontId="31" fillId="5" borderId="39" xfId="8" applyFont="1" applyFill="1" applyBorder="1" applyAlignment="1">
      <alignment vertical="center" wrapText="1"/>
    </xf>
    <xf numFmtId="177" fontId="31" fillId="5" borderId="39" xfId="5" applyFont="1" applyFill="1" applyBorder="1" applyAlignment="1">
      <alignment horizontal="center" vertical="center"/>
    </xf>
    <xf numFmtId="0" fontId="31" fillId="5" borderId="1" xfId="8" applyFont="1" applyFill="1" applyBorder="1" applyAlignment="1">
      <alignment vertical="center" wrapText="1"/>
    </xf>
    <xf numFmtId="0" fontId="31" fillId="5" borderId="1" xfId="8" applyFont="1" applyFill="1" applyBorder="1" applyAlignment="1">
      <alignment horizontal="center" vertical="center"/>
    </xf>
    <xf numFmtId="177" fontId="31" fillId="5" borderId="1" xfId="5" applyFont="1" applyFill="1" applyBorder="1" applyAlignment="1">
      <alignment horizontal="center" vertical="center"/>
    </xf>
    <xf numFmtId="0" fontId="31" fillId="5" borderId="4" xfId="8" applyFont="1" applyFill="1" applyBorder="1" applyAlignment="1">
      <alignment horizontal="center" vertical="center" wrapText="1"/>
    </xf>
    <xf numFmtId="178" fontId="32" fillId="4" borderId="43" xfId="6" applyNumberFormat="1" applyFont="1" applyFill="1" applyBorder="1" applyAlignment="1">
      <alignment horizontal="center" vertical="center" wrapText="1"/>
    </xf>
    <xf numFmtId="178" fontId="32" fillId="4" borderId="27" xfId="6" applyNumberFormat="1" applyFont="1" applyFill="1" applyBorder="1" applyAlignment="1">
      <alignment horizontal="center" vertical="center" wrapText="1" shrinkToFit="1"/>
    </xf>
    <xf numFmtId="178" fontId="32" fillId="4" borderId="27" xfId="7" applyNumberFormat="1" applyFont="1" applyFill="1" applyBorder="1" applyAlignment="1">
      <alignment horizontal="center" vertical="center"/>
    </xf>
    <xf numFmtId="178" fontId="32" fillId="4" borderId="27" xfId="6" applyNumberFormat="1" applyFont="1" applyFill="1" applyBorder="1" applyAlignment="1">
      <alignment horizontal="center" vertical="center" wrapText="1"/>
    </xf>
    <xf numFmtId="179" fontId="33" fillId="4" borderId="41" xfId="7" applyNumberFormat="1" applyFont="1" applyFill="1" applyBorder="1" applyAlignment="1">
      <alignment horizontal="center" vertical="center"/>
    </xf>
    <xf numFmtId="180" fontId="34" fillId="5" borderId="6" xfId="5" applyNumberFormat="1" applyFont="1" applyFill="1" applyBorder="1" applyAlignment="1">
      <alignment horizontal="center" vertical="center" shrinkToFit="1"/>
    </xf>
    <xf numFmtId="177" fontId="34" fillId="5" borderId="39" xfId="5" applyFont="1" applyFill="1" applyBorder="1" applyAlignment="1">
      <alignment horizontal="center" vertical="center" wrapText="1"/>
    </xf>
    <xf numFmtId="180" fontId="34" fillId="5" borderId="9" xfId="5" applyNumberFormat="1" applyFont="1" applyFill="1" applyBorder="1" applyAlignment="1">
      <alignment horizontal="center" vertical="center" shrinkToFit="1"/>
    </xf>
    <xf numFmtId="177" fontId="34" fillId="5" borderId="4" xfId="5" applyFont="1" applyFill="1" applyBorder="1" applyAlignment="1">
      <alignment horizontal="center" vertical="center" wrapText="1"/>
    </xf>
    <xf numFmtId="180" fontId="34" fillId="5" borderId="2" xfId="5" applyNumberFormat="1" applyFont="1" applyFill="1" applyBorder="1" applyAlignment="1">
      <alignment horizontal="center" vertical="center" shrinkToFit="1"/>
    </xf>
    <xf numFmtId="177" fontId="34" fillId="5" borderId="1" xfId="5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shrinkToFit="1"/>
    </xf>
    <xf numFmtId="0" fontId="31" fillId="5" borderId="7" xfId="8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8" fillId="5" borderId="7" xfId="0" applyFont="1" applyFill="1" applyBorder="1" applyAlignment="1">
      <alignment horizontal="center" vertical="center" shrinkToFit="1"/>
    </xf>
    <xf numFmtId="0" fontId="28" fillId="5" borderId="7" xfId="0" applyFont="1" applyFill="1" applyBorder="1" applyAlignment="1">
      <alignment horizontal="center" vertical="top" wrapText="1"/>
    </xf>
    <xf numFmtId="0" fontId="28" fillId="5" borderId="30" xfId="0" applyFont="1" applyFill="1" applyBorder="1" applyAlignment="1">
      <alignment horizontal="center" vertical="center" shrinkToFit="1"/>
    </xf>
    <xf numFmtId="0" fontId="28" fillId="5" borderId="15" xfId="0" applyFont="1" applyFill="1" applyBorder="1" applyAlignment="1">
      <alignment horizontal="center" vertical="top" wrapText="1"/>
    </xf>
    <xf numFmtId="0" fontId="28" fillId="5" borderId="7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top" wrapText="1"/>
    </xf>
    <xf numFmtId="0" fontId="28" fillId="5" borderId="1" xfId="0" applyFont="1" applyFill="1" applyBorder="1" applyAlignment="1">
      <alignment vertical="center"/>
    </xf>
    <xf numFmtId="0" fontId="28" fillId="5" borderId="1" xfId="0" applyFont="1" applyFill="1" applyBorder="1" applyAlignment="1">
      <alignment horizontal="center" wrapText="1"/>
    </xf>
    <xf numFmtId="0" fontId="28" fillId="5" borderId="15" xfId="0" applyFont="1" applyFill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top" wrapText="1"/>
    </xf>
    <xf numFmtId="0" fontId="37" fillId="0" borderId="1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center" wrapText="1"/>
    </xf>
    <xf numFmtId="49" fontId="28" fillId="5" borderId="7" xfId="0" applyNumberFormat="1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185" fontId="38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 wrapText="1"/>
    </xf>
    <xf numFmtId="1" fontId="28" fillId="5" borderId="15" xfId="0" applyNumberFormat="1" applyFont="1" applyFill="1" applyBorder="1" applyAlignment="1">
      <alignment horizontal="center" vertical="center"/>
    </xf>
    <xf numFmtId="0" fontId="31" fillId="0" borderId="27" xfId="9" applyFont="1" applyBorder="1" applyAlignment="1">
      <alignment horizontal="center" vertical="center" wrapText="1"/>
    </xf>
    <xf numFmtId="0" fontId="28" fillId="5" borderId="16" xfId="0" applyFont="1" applyFill="1" applyBorder="1" applyAlignment="1">
      <alignment horizontal="center" vertical="center" wrapText="1"/>
    </xf>
    <xf numFmtId="2" fontId="28" fillId="5" borderId="7" xfId="0" applyNumberFormat="1" applyFont="1" applyFill="1" applyBorder="1" applyAlignment="1">
      <alignment horizontal="center" vertical="center" wrapText="1"/>
    </xf>
    <xf numFmtId="181" fontId="28" fillId="5" borderId="7" xfId="0" applyNumberFormat="1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left" vertical="top" wrapText="1"/>
    </xf>
    <xf numFmtId="181" fontId="28" fillId="5" borderId="1" xfId="0" applyNumberFormat="1" applyFont="1" applyFill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/>
    </xf>
    <xf numFmtId="177" fontId="31" fillId="5" borderId="7" xfId="5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top" wrapText="1"/>
    </xf>
    <xf numFmtId="0" fontId="28" fillId="5" borderId="1" xfId="0" quotePrefix="1" applyFont="1" applyFill="1" applyBorder="1" applyAlignment="1">
      <alignment horizontal="center" vertical="center"/>
    </xf>
    <xf numFmtId="186" fontId="28" fillId="5" borderId="1" xfId="0" applyNumberFormat="1" applyFont="1" applyFill="1" applyBorder="1" applyAlignment="1">
      <alignment horizontal="center" vertical="center" shrinkToFit="1"/>
    </xf>
    <xf numFmtId="0" fontId="28" fillId="5" borderId="1" xfId="0" applyFont="1" applyFill="1" applyBorder="1" applyAlignment="1">
      <alignment vertical="top" wrapText="1"/>
    </xf>
    <xf numFmtId="49" fontId="28" fillId="5" borderId="1" xfId="0" applyNumberFormat="1" applyFont="1" applyFill="1" applyBorder="1" applyAlignment="1">
      <alignment horizontal="center" vertical="center"/>
    </xf>
    <xf numFmtId="1" fontId="28" fillId="0" borderId="15" xfId="0" applyNumberFormat="1" applyFont="1" applyBorder="1" applyAlignment="1">
      <alignment horizontal="center" vertical="center"/>
    </xf>
    <xf numFmtId="186" fontId="28" fillId="0" borderId="3" xfId="0" applyNumberFormat="1" applyFont="1" applyBorder="1" applyAlignment="1">
      <alignment horizontal="center" vertical="center" shrinkToFit="1"/>
    </xf>
    <xf numFmtId="181" fontId="28" fillId="0" borderId="1" xfId="0" applyNumberFormat="1" applyFont="1" applyBorder="1" applyAlignment="1">
      <alignment horizontal="center" shrinkToFit="1"/>
    </xf>
    <xf numFmtId="181" fontId="28" fillId="0" borderId="15" xfId="0" applyNumberFormat="1" applyFont="1" applyBorder="1" applyAlignment="1">
      <alignment horizontal="center" shrinkToFit="1"/>
    </xf>
    <xf numFmtId="0" fontId="28" fillId="0" borderId="3" xfId="0" applyFont="1" applyBorder="1" applyAlignment="1">
      <alignment horizontal="center"/>
    </xf>
    <xf numFmtId="176" fontId="28" fillId="0" borderId="1" xfId="0" applyNumberFormat="1" applyFont="1" applyBorder="1" applyAlignment="1">
      <alignment horizontal="center" vertical="center" shrinkToFit="1"/>
    </xf>
    <xf numFmtId="176" fontId="28" fillId="0" borderId="1" xfId="0" applyNumberFormat="1" applyFont="1" applyBorder="1" applyAlignment="1">
      <alignment horizontal="center" shrinkToFit="1"/>
    </xf>
    <xf numFmtId="176" fontId="28" fillId="0" borderId="15" xfId="0" applyNumberFormat="1" applyFont="1" applyBorder="1" applyAlignment="1">
      <alignment horizontal="center" vertical="center" shrinkToFit="1"/>
    </xf>
    <xf numFmtId="176" fontId="28" fillId="0" borderId="15" xfId="0" applyNumberFormat="1" applyFont="1" applyBorder="1" applyAlignment="1">
      <alignment horizontal="center" shrinkToFit="1"/>
    </xf>
    <xf numFmtId="176" fontId="28" fillId="0" borderId="10" xfId="0" applyNumberFormat="1" applyFont="1" applyBorder="1" applyAlignment="1">
      <alignment horizontal="center" shrinkToFit="1"/>
    </xf>
    <xf numFmtId="176" fontId="28" fillId="0" borderId="31" xfId="0" applyNumberFormat="1" applyFont="1" applyBorder="1" applyAlignment="1">
      <alignment horizontal="center" shrinkToFit="1"/>
    </xf>
    <xf numFmtId="0" fontId="28" fillId="0" borderId="11" xfId="0" applyFont="1" applyBorder="1" applyAlignment="1">
      <alignment horizontal="center"/>
    </xf>
    <xf numFmtId="1" fontId="28" fillId="0" borderId="4" xfId="0" applyNumberFormat="1" applyFont="1" applyBorder="1" applyAlignment="1">
      <alignment horizontal="center" vertical="center" shrinkToFit="1"/>
    </xf>
    <xf numFmtId="176" fontId="28" fillId="0" borderId="4" xfId="0" applyNumberFormat="1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1" fontId="28" fillId="0" borderId="29" xfId="0" applyNumberFormat="1" applyFont="1" applyBorder="1" applyAlignment="1">
      <alignment horizontal="center" vertical="center" shrinkToFit="1"/>
    </xf>
    <xf numFmtId="176" fontId="28" fillId="0" borderId="29" xfId="0" applyNumberFormat="1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185" fontId="28" fillId="0" borderId="1" xfId="0" applyNumberFormat="1" applyFont="1" applyBorder="1" applyAlignment="1">
      <alignment horizontal="center" vertical="center"/>
    </xf>
    <xf numFmtId="187" fontId="28" fillId="5" borderId="15" xfId="0" applyNumberFormat="1" applyFont="1" applyFill="1" applyBorder="1" applyAlignment="1">
      <alignment horizontal="center" shrinkToFit="1"/>
    </xf>
    <xf numFmtId="2" fontId="28" fillId="5" borderId="15" xfId="0" applyNumberFormat="1" applyFont="1" applyFill="1" applyBorder="1" applyAlignment="1">
      <alignment horizontal="center" shrinkToFit="1"/>
    </xf>
    <xf numFmtId="0" fontId="35" fillId="0" borderId="1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2" fontId="28" fillId="0" borderId="1" xfId="0" applyNumberFormat="1" applyFont="1" applyBorder="1" applyAlignment="1">
      <alignment horizontal="center" shrinkToFit="1"/>
    </xf>
    <xf numFmtId="2" fontId="28" fillId="0" borderId="15" xfId="0" applyNumberFormat="1" applyFont="1" applyBorder="1" applyAlignment="1">
      <alignment horizontal="center" shrinkToFit="1"/>
    </xf>
    <xf numFmtId="2" fontId="28" fillId="0" borderId="1" xfId="0" applyNumberFormat="1" applyFont="1" applyBorder="1" applyAlignment="1">
      <alignment horizontal="center" vertical="top" wrapText="1"/>
    </xf>
    <xf numFmtId="2" fontId="28" fillId="5" borderId="1" xfId="0" applyNumberFormat="1" applyFont="1" applyFill="1" applyBorder="1" applyAlignment="1">
      <alignment horizontal="center" vertical="center" wrapText="1"/>
    </xf>
    <xf numFmtId="2" fontId="28" fillId="0" borderId="1" xfId="0" applyNumberFormat="1" applyFont="1" applyBorder="1" applyAlignment="1">
      <alignment horizontal="center" vertical="center" shrinkToFit="1"/>
    </xf>
    <xf numFmtId="2" fontId="28" fillId="0" borderId="15" xfId="0" applyNumberFormat="1" applyFont="1" applyBorder="1" applyAlignment="1">
      <alignment horizontal="center" vertical="center"/>
    </xf>
    <xf numFmtId="2" fontId="28" fillId="0" borderId="1" xfId="0" applyNumberFormat="1" applyFont="1" applyBorder="1" applyAlignment="1">
      <alignment horizontal="center" vertical="center"/>
    </xf>
    <xf numFmtId="181" fontId="28" fillId="0" borderId="15" xfId="0" applyNumberFormat="1" applyFont="1" applyBorder="1" applyAlignment="1">
      <alignment horizontal="center" vertical="center"/>
    </xf>
    <xf numFmtId="181" fontId="28" fillId="5" borderId="15" xfId="0" applyNumberFormat="1" applyFont="1" applyFill="1" applyBorder="1" applyAlignment="1">
      <alignment horizontal="center" shrinkToFit="1"/>
    </xf>
    <xf numFmtId="2" fontId="28" fillId="0" borderId="0" xfId="0" applyNumberFormat="1" applyFont="1" applyAlignment="1">
      <alignment horizontal="center" vertical="center"/>
    </xf>
    <xf numFmtId="0" fontId="31" fillId="0" borderId="39" xfId="1" applyFont="1" applyBorder="1" applyAlignment="1">
      <alignment horizontal="center" vertical="center" wrapText="1"/>
    </xf>
    <xf numFmtId="0" fontId="12" fillId="5" borderId="39" xfId="1" applyFont="1" applyFill="1" applyBorder="1" applyAlignment="1">
      <alignment horizontal="center" vertical="center" shrinkToFit="1"/>
    </xf>
    <xf numFmtId="176" fontId="12" fillId="5" borderId="39" xfId="1" applyNumberFormat="1" applyFont="1" applyFill="1" applyBorder="1" applyAlignment="1">
      <alignment horizontal="center" vertical="center" shrinkToFit="1"/>
    </xf>
    <xf numFmtId="176" fontId="11" fillId="5" borderId="39" xfId="1" applyNumberFormat="1" applyFont="1" applyFill="1" applyBorder="1" applyAlignment="1">
      <alignment horizontal="center" vertical="center" shrinkToFit="1"/>
    </xf>
    <xf numFmtId="0" fontId="31" fillId="0" borderId="7" xfId="1" applyFont="1" applyBorder="1" applyAlignment="1">
      <alignment horizontal="center" vertical="center" wrapText="1"/>
    </xf>
    <xf numFmtId="0" fontId="12" fillId="5" borderId="4" xfId="1" applyFont="1" applyFill="1" applyBorder="1" applyAlignment="1">
      <alignment horizontal="center" vertical="center" shrinkToFit="1"/>
    </xf>
    <xf numFmtId="176" fontId="12" fillId="5" borderId="4" xfId="1" applyNumberFormat="1" applyFont="1" applyFill="1" applyBorder="1" applyAlignment="1">
      <alignment horizontal="center" vertical="center" shrinkToFit="1"/>
    </xf>
    <xf numFmtId="176" fontId="11" fillId="5" borderId="4" xfId="1" applyNumberFormat="1" applyFont="1" applyFill="1" applyBorder="1" applyAlignment="1">
      <alignment horizontal="center" vertical="center" shrinkToFit="1"/>
    </xf>
    <xf numFmtId="177" fontId="31" fillId="5" borderId="1" xfId="1" applyNumberFormat="1" applyFont="1" applyFill="1" applyBorder="1" applyAlignment="1">
      <alignment horizontal="center" vertical="center" wrapText="1"/>
    </xf>
    <xf numFmtId="0" fontId="31" fillId="5" borderId="1" xfId="1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shrinkToFit="1"/>
    </xf>
    <xf numFmtId="176" fontId="12" fillId="5" borderId="1" xfId="1" applyNumberFormat="1" applyFont="1" applyFill="1" applyBorder="1" applyAlignment="1">
      <alignment horizontal="center" vertical="center" shrinkToFit="1"/>
    </xf>
    <xf numFmtId="176" fontId="11" fillId="5" borderId="1" xfId="1" applyNumberFormat="1" applyFont="1" applyFill="1" applyBorder="1" applyAlignment="1">
      <alignment horizontal="center" vertical="center" shrinkToFit="1"/>
    </xf>
    <xf numFmtId="0" fontId="31" fillId="0" borderId="1" xfId="1" applyFont="1" applyBorder="1" applyAlignment="1">
      <alignment horizontal="center" vertical="center" wrapText="1"/>
    </xf>
    <xf numFmtId="181" fontId="12" fillId="5" borderId="1" xfId="1" applyNumberFormat="1" applyFont="1" applyFill="1" applyBorder="1" applyAlignment="1">
      <alignment horizontal="center" vertical="center" shrinkToFit="1"/>
    </xf>
    <xf numFmtId="0" fontId="36" fillId="0" borderId="1" xfId="1" applyFont="1" applyBorder="1" applyAlignment="1">
      <alignment horizontal="center" vertical="center" wrapText="1"/>
    </xf>
    <xf numFmtId="0" fontId="31" fillId="0" borderId="14" xfId="1" applyFont="1" applyBorder="1" applyAlignment="1">
      <alignment horizontal="center" vertical="center" wrapText="1"/>
    </xf>
    <xf numFmtId="2" fontId="28" fillId="5" borderId="15" xfId="0" applyNumberFormat="1" applyFont="1" applyFill="1" applyBorder="1" applyAlignment="1">
      <alignment horizontal="center" vertical="center" shrinkToFit="1"/>
    </xf>
    <xf numFmtId="0" fontId="28" fillId="6" borderId="1" xfId="0" applyFont="1" applyFill="1" applyBorder="1" applyAlignment="1">
      <alignment horizontal="center" shrinkToFit="1"/>
    </xf>
    <xf numFmtId="0" fontId="28" fillId="0" borderId="29" xfId="0" applyFont="1" applyBorder="1" applyAlignment="1">
      <alignment horizontal="center"/>
    </xf>
    <xf numFmtId="0" fontId="28" fillId="0" borderId="11" xfId="0" applyFont="1" applyBorder="1" applyAlignment="1">
      <alignment horizontal="center" vertical="center"/>
    </xf>
    <xf numFmtId="1" fontId="16" fillId="6" borderId="3" xfId="0" applyNumberFormat="1" applyFont="1" applyFill="1" applyBorder="1" applyAlignment="1">
      <alignment horizontal="center" vertical="center"/>
    </xf>
    <xf numFmtId="177" fontId="31" fillId="5" borderId="14" xfId="5" applyFont="1" applyFill="1" applyBorder="1" applyAlignment="1">
      <alignment horizontal="center" vertical="center"/>
    </xf>
    <xf numFmtId="182" fontId="11" fillId="5" borderId="1" xfId="1" applyNumberFormat="1" applyFont="1" applyFill="1" applyBorder="1" applyAlignment="1">
      <alignment horizontal="center" vertical="center" shrinkToFit="1"/>
    </xf>
    <xf numFmtId="177" fontId="31" fillId="5" borderId="7" xfId="5" applyFont="1" applyFill="1" applyBorder="1" applyAlignment="1">
      <alignment horizontal="center" vertical="center" wrapText="1"/>
    </xf>
    <xf numFmtId="177" fontId="31" fillId="5" borderId="27" xfId="5" applyFont="1" applyFill="1" applyBorder="1" applyAlignment="1">
      <alignment horizontal="center" vertical="center"/>
    </xf>
    <xf numFmtId="177" fontId="40" fillId="6" borderId="1" xfId="8" applyNumberFormat="1" applyFont="1" applyFill="1" applyBorder="1" applyAlignment="1">
      <alignment horizontal="center" vertical="center" wrapText="1"/>
    </xf>
    <xf numFmtId="0" fontId="40" fillId="6" borderId="1" xfId="8" applyFont="1" applyFill="1" applyBorder="1" applyAlignment="1">
      <alignment horizontal="center" vertical="center" wrapText="1"/>
    </xf>
    <xf numFmtId="177" fontId="31" fillId="6" borderId="1" xfId="8" applyNumberFormat="1" applyFont="1" applyFill="1" applyBorder="1" applyAlignment="1">
      <alignment horizontal="center" vertical="center" wrapText="1"/>
    </xf>
    <xf numFmtId="0" fontId="31" fillId="6" borderId="1" xfId="8" applyFont="1" applyFill="1" applyBorder="1" applyAlignment="1">
      <alignment horizontal="center" vertical="center" wrapText="1"/>
    </xf>
    <xf numFmtId="177" fontId="31" fillId="7" borderId="7" xfId="5" applyFont="1" applyFill="1" applyBorder="1" applyAlignment="1">
      <alignment horizontal="center" vertical="center"/>
    </xf>
    <xf numFmtId="177" fontId="31" fillId="5" borderId="4" xfId="1" applyNumberFormat="1" applyFont="1" applyFill="1" applyBorder="1" applyAlignment="1">
      <alignment horizontal="center" vertical="center" wrapText="1"/>
    </xf>
    <xf numFmtId="177" fontId="36" fillId="6" borderId="4" xfId="8" applyNumberFormat="1" applyFont="1" applyFill="1" applyBorder="1" applyAlignment="1">
      <alignment horizontal="center" vertical="center" wrapText="1"/>
    </xf>
    <xf numFmtId="0" fontId="31" fillId="6" borderId="4" xfId="8" applyFont="1" applyFill="1" applyBorder="1" applyAlignment="1">
      <alignment horizontal="center" vertical="center" wrapText="1"/>
    </xf>
    <xf numFmtId="0" fontId="31" fillId="5" borderId="4" xfId="8" applyFont="1" applyFill="1" applyBorder="1" applyAlignment="1">
      <alignment vertical="center" wrapText="1"/>
    </xf>
    <xf numFmtId="0" fontId="31" fillId="5" borderId="7" xfId="1" applyFont="1" applyFill="1" applyBorder="1" applyAlignment="1">
      <alignment horizontal="center" vertical="center" wrapText="1"/>
    </xf>
    <xf numFmtId="0" fontId="31" fillId="5" borderId="7" xfId="8" applyFont="1" applyFill="1" applyBorder="1" applyAlignment="1">
      <alignment vertical="center" wrapText="1"/>
    </xf>
    <xf numFmtId="177" fontId="31" fillId="8" borderId="1" xfId="5" applyFont="1" applyFill="1" applyBorder="1" applyAlignment="1">
      <alignment horizontal="center" vertical="center"/>
    </xf>
    <xf numFmtId="177" fontId="31" fillId="5" borderId="39" xfId="1" applyNumberFormat="1" applyFont="1" applyFill="1" applyBorder="1" applyAlignment="1">
      <alignment horizontal="center" vertical="center" wrapText="1"/>
    </xf>
    <xf numFmtId="177" fontId="12" fillId="5" borderId="14" xfId="5" applyFont="1" applyFill="1" applyBorder="1" applyAlignment="1">
      <alignment horizontal="center" vertical="center" wrapText="1"/>
    </xf>
    <xf numFmtId="182" fontId="27" fillId="5" borderId="14" xfId="8" applyNumberFormat="1" applyFont="1" applyFill="1" applyBorder="1" applyAlignment="1">
      <alignment horizontal="center" vertical="center"/>
    </xf>
    <xf numFmtId="176" fontId="27" fillId="5" borderId="14" xfId="1" applyNumberFormat="1" applyFont="1" applyFill="1" applyBorder="1" applyAlignment="1">
      <alignment horizontal="center" vertical="center" shrinkToFit="1"/>
    </xf>
    <xf numFmtId="179" fontId="27" fillId="5" borderId="45" xfId="8" applyNumberFormat="1" applyFont="1" applyFill="1" applyBorder="1" applyAlignment="1">
      <alignment horizontal="center" vertical="center"/>
    </xf>
    <xf numFmtId="0" fontId="31" fillId="0" borderId="21" xfId="1" applyFont="1" applyBorder="1" applyAlignment="1">
      <alignment horizontal="center" vertical="center" wrapText="1"/>
    </xf>
    <xf numFmtId="180" fontId="34" fillId="5" borderId="7" xfId="5" applyNumberFormat="1" applyFont="1" applyFill="1" applyBorder="1" applyAlignment="1">
      <alignment horizontal="center" vertical="center" shrinkToFit="1"/>
    </xf>
    <xf numFmtId="177" fontId="34" fillId="5" borderId="7" xfId="5" applyFont="1" applyFill="1" applyBorder="1" applyAlignment="1">
      <alignment horizontal="center" vertical="center" wrapText="1"/>
    </xf>
    <xf numFmtId="177" fontId="31" fillId="5" borderId="48" xfId="1" applyNumberFormat="1" applyFont="1" applyFill="1" applyBorder="1" applyAlignment="1">
      <alignment horizontal="center" vertical="center" wrapText="1"/>
    </xf>
    <xf numFmtId="0" fontId="31" fillId="0" borderId="48" xfId="1" applyFont="1" applyBorder="1" applyAlignment="1">
      <alignment horizontal="center" vertical="center" wrapText="1"/>
    </xf>
    <xf numFmtId="0" fontId="31" fillId="5" borderId="48" xfId="8" applyFont="1" applyFill="1" applyBorder="1" applyAlignment="1">
      <alignment vertical="center" wrapText="1"/>
    </xf>
    <xf numFmtId="0" fontId="31" fillId="5" borderId="48" xfId="8" applyFont="1" applyFill="1" applyBorder="1" applyAlignment="1">
      <alignment horizontal="center" vertical="center"/>
    </xf>
    <xf numFmtId="177" fontId="31" fillId="5" borderId="48" xfId="5" applyFont="1" applyFill="1" applyBorder="1" applyAlignment="1">
      <alignment horizontal="center" vertical="center"/>
    </xf>
    <xf numFmtId="0" fontId="28" fillId="0" borderId="7" xfId="0" applyFont="1" applyBorder="1" applyAlignment="1">
      <alignment horizontal="center" vertical="center" wrapText="1"/>
    </xf>
    <xf numFmtId="177" fontId="28" fillId="6" borderId="1" xfId="0" applyNumberFormat="1" applyFont="1" applyFill="1" applyBorder="1" applyAlignment="1">
      <alignment horizontal="center" vertical="center" shrinkToFit="1"/>
    </xf>
    <xf numFmtId="0" fontId="28" fillId="0" borderId="1" xfId="3" applyFont="1" applyBorder="1" applyAlignment="1">
      <alignment horizontal="center" shrinkToFit="1"/>
    </xf>
    <xf numFmtId="0" fontId="28" fillId="0" borderId="15" xfId="3" applyFont="1" applyBorder="1" applyAlignment="1">
      <alignment horizontal="center" shrinkToFit="1"/>
    </xf>
    <xf numFmtId="2" fontId="28" fillId="0" borderId="15" xfId="3" applyNumberFormat="1" applyFont="1" applyBorder="1" applyAlignment="1">
      <alignment horizontal="center" shrinkToFit="1"/>
    </xf>
    <xf numFmtId="0" fontId="28" fillId="0" borderId="1" xfId="3" applyFont="1" applyBorder="1" applyAlignment="1">
      <alignment horizontal="center"/>
    </xf>
    <xf numFmtId="0" fontId="28" fillId="0" borderId="15" xfId="3" applyFont="1" applyBorder="1" applyAlignment="1">
      <alignment horizontal="center"/>
    </xf>
    <xf numFmtId="181" fontId="28" fillId="0" borderId="15" xfId="3" applyNumberFormat="1" applyFont="1" applyBorder="1" applyAlignment="1">
      <alignment horizontal="center"/>
    </xf>
    <xf numFmtId="0" fontId="28" fillId="0" borderId="1" xfId="3" applyFont="1" applyBorder="1" applyAlignment="1">
      <alignment horizontal="center" vertical="center" shrinkToFit="1"/>
    </xf>
    <xf numFmtId="181" fontId="28" fillId="5" borderId="1" xfId="0" applyNumberFormat="1" applyFont="1" applyFill="1" applyBorder="1" applyAlignment="1">
      <alignment horizontal="center" vertical="center" shrinkToFit="1"/>
    </xf>
    <xf numFmtId="0" fontId="28" fillId="0" borderId="1" xfId="3" applyFont="1" applyBorder="1" applyAlignment="1">
      <alignment horizontal="center" vertical="center"/>
    </xf>
    <xf numFmtId="181" fontId="28" fillId="0" borderId="1" xfId="0" applyNumberFormat="1" applyFont="1" applyBorder="1" applyAlignment="1">
      <alignment horizontal="center" vertical="center"/>
    </xf>
    <xf numFmtId="181" fontId="28" fillId="5" borderId="15" xfId="0" applyNumberFormat="1" applyFont="1" applyFill="1" applyBorder="1" applyAlignment="1">
      <alignment horizontal="center"/>
    </xf>
    <xf numFmtId="0" fontId="25" fillId="5" borderId="1" xfId="0" applyFont="1" applyFill="1" applyBorder="1" applyAlignment="1">
      <alignment horizontal="center" shrinkToFit="1"/>
    </xf>
    <xf numFmtId="0" fontId="25" fillId="0" borderId="1" xfId="0" applyFont="1" applyBorder="1" applyAlignment="1">
      <alignment horizontal="center" shrinkToFit="1"/>
    </xf>
    <xf numFmtId="0" fontId="25" fillId="0" borderId="15" xfId="0" applyFont="1" applyBorder="1" applyAlignment="1">
      <alignment horizontal="center" shrinkToFit="1"/>
    </xf>
    <xf numFmtId="0" fontId="28" fillId="5" borderId="1" xfId="3" applyFont="1" applyFill="1" applyBorder="1" applyAlignment="1">
      <alignment horizontal="center" shrinkToFit="1"/>
    </xf>
    <xf numFmtId="0" fontId="28" fillId="5" borderId="15" xfId="3" applyFont="1" applyFill="1" applyBorder="1" applyAlignment="1">
      <alignment horizontal="center"/>
    </xf>
    <xf numFmtId="1" fontId="16" fillId="6" borderId="3" xfId="3" applyNumberFormat="1" applyFont="1" applyFill="1" applyBorder="1" applyAlignment="1">
      <alignment horizontal="center" vertical="center"/>
    </xf>
    <xf numFmtId="177" fontId="31" fillId="5" borderId="10" xfId="5" applyFont="1" applyFill="1" applyBorder="1" applyAlignment="1">
      <alignment horizontal="center" vertical="center"/>
    </xf>
    <xf numFmtId="180" fontId="14" fillId="6" borderId="44" xfId="5" applyNumberFormat="1" applyFont="1" applyFill="1" applyBorder="1" applyAlignment="1">
      <alignment horizontal="center" vertical="center" wrapText="1" shrinkToFit="1"/>
    </xf>
    <xf numFmtId="180" fontId="14" fillId="6" borderId="14" xfId="5" applyNumberFormat="1" applyFont="1" applyFill="1" applyBorder="1" applyAlignment="1">
      <alignment horizontal="center" vertical="center" shrinkToFit="1"/>
    </xf>
    <xf numFmtId="180" fontId="14" fillId="6" borderId="45" xfId="5" applyNumberFormat="1" applyFont="1" applyFill="1" applyBorder="1" applyAlignment="1">
      <alignment horizontal="center" vertical="center" shrinkToFit="1"/>
    </xf>
    <xf numFmtId="177" fontId="30" fillId="0" borderId="0" xfId="5" applyFont="1" applyAlignment="1">
      <alignment horizontal="center" vertical="center"/>
    </xf>
    <xf numFmtId="0" fontId="31" fillId="0" borderId="1" xfId="1" applyFont="1" applyBorder="1" applyAlignment="1">
      <alignment horizontal="center" vertical="center" wrapText="1"/>
    </xf>
    <xf numFmtId="0" fontId="31" fillId="0" borderId="7" xfId="1" applyFont="1" applyBorder="1" applyAlignment="1">
      <alignment horizontal="center" vertical="center" wrapText="1"/>
    </xf>
    <xf numFmtId="0" fontId="31" fillId="5" borderId="7" xfId="9" applyFont="1" applyFill="1" applyBorder="1" applyAlignment="1">
      <alignment horizontal="center" vertical="center" wrapText="1"/>
    </xf>
    <xf numFmtId="0" fontId="31" fillId="5" borderId="1" xfId="9" applyFont="1" applyFill="1" applyBorder="1" applyAlignment="1">
      <alignment horizontal="center" vertical="center" wrapText="1"/>
    </xf>
    <xf numFmtId="177" fontId="31" fillId="6" borderId="1" xfId="5" applyFont="1" applyFill="1" applyBorder="1" applyAlignment="1">
      <alignment horizontal="center" vertical="center" wrapText="1"/>
    </xf>
    <xf numFmtId="0" fontId="31" fillId="6" borderId="15" xfId="8" applyFont="1" applyFill="1" applyBorder="1" applyAlignment="1">
      <alignment horizontal="center" vertical="center" wrapText="1"/>
    </xf>
    <xf numFmtId="0" fontId="31" fillId="6" borderId="17" xfId="8" applyFont="1" applyFill="1" applyBorder="1" applyAlignment="1">
      <alignment horizontal="center" vertical="center" wrapText="1"/>
    </xf>
    <xf numFmtId="0" fontId="31" fillId="6" borderId="16" xfId="8" applyFont="1" applyFill="1" applyBorder="1" applyAlignment="1">
      <alignment horizontal="center" vertical="center" wrapText="1"/>
    </xf>
    <xf numFmtId="177" fontId="31" fillId="5" borderId="1" xfId="5" applyFont="1" applyFill="1" applyBorder="1" applyAlignment="1">
      <alignment horizontal="center" vertical="center" wrapText="1"/>
    </xf>
    <xf numFmtId="0" fontId="31" fillId="5" borderId="7" xfId="8" applyFont="1" applyFill="1" applyBorder="1" applyAlignment="1">
      <alignment horizontal="center" vertical="center" wrapText="1"/>
    </xf>
    <xf numFmtId="0" fontId="31" fillId="5" borderId="1" xfId="8" applyFont="1" applyFill="1" applyBorder="1" applyAlignment="1">
      <alignment horizontal="center" vertical="center" wrapText="1"/>
    </xf>
    <xf numFmtId="0" fontId="36" fillId="6" borderId="30" xfId="8" applyFont="1" applyFill="1" applyBorder="1" applyAlignment="1">
      <alignment horizontal="center" vertical="center" wrapText="1"/>
    </xf>
    <xf numFmtId="0" fontId="36" fillId="6" borderId="17" xfId="8" applyFont="1" applyFill="1" applyBorder="1" applyAlignment="1">
      <alignment horizontal="center" vertical="center" wrapText="1"/>
    </xf>
    <xf numFmtId="0" fontId="36" fillId="6" borderId="16" xfId="8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77" fontId="28" fillId="0" borderId="13" xfId="0" applyNumberFormat="1" applyFont="1" applyBorder="1" applyAlignment="1">
      <alignment horizontal="center" vertical="center" textRotation="255" shrinkToFit="1"/>
    </xf>
    <xf numFmtId="177" fontId="28" fillId="0" borderId="22" xfId="0" applyNumberFormat="1" applyFont="1" applyBorder="1" applyAlignment="1">
      <alignment horizontal="center" vertical="center" textRotation="255" shrinkToFit="1"/>
    </xf>
    <xf numFmtId="177" fontId="28" fillId="0" borderId="12" xfId="0" applyNumberFormat="1" applyFont="1" applyBorder="1" applyAlignment="1">
      <alignment horizontal="center" vertical="center" textRotation="255" shrinkToFit="1"/>
    </xf>
    <xf numFmtId="0" fontId="28" fillId="0" borderId="13" xfId="0" applyFont="1" applyBorder="1" applyAlignment="1">
      <alignment horizontal="center" vertical="center" textRotation="255" shrinkToFit="1"/>
    </xf>
    <xf numFmtId="0" fontId="28" fillId="0" borderId="22" xfId="0" applyFont="1" applyBorder="1" applyAlignment="1">
      <alignment horizontal="center" vertical="center" textRotation="255" shrinkToFit="1"/>
    </xf>
    <xf numFmtId="0" fontId="28" fillId="0" borderId="12" xfId="0" applyFont="1" applyBorder="1" applyAlignment="1">
      <alignment horizontal="center" vertical="center" textRotation="255" shrinkToFit="1"/>
    </xf>
    <xf numFmtId="0" fontId="39" fillId="0" borderId="15" xfId="0" applyFont="1" applyBorder="1" applyAlignment="1">
      <alignment horizontal="center"/>
    </xf>
    <xf numFmtId="0" fontId="39" fillId="0" borderId="16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 textRotation="255"/>
    </xf>
    <xf numFmtId="0" fontId="16" fillId="0" borderId="46" xfId="0" applyFont="1" applyBorder="1" applyAlignment="1">
      <alignment horizontal="center" vertical="center" textRotation="255"/>
    </xf>
    <xf numFmtId="0" fontId="16" fillId="0" borderId="30" xfId="0" applyFont="1" applyBorder="1" applyAlignment="1">
      <alignment horizontal="center" vertical="center" textRotation="255"/>
    </xf>
    <xf numFmtId="0" fontId="28" fillId="5" borderId="13" xfId="0" applyFont="1" applyFill="1" applyBorder="1" applyAlignment="1">
      <alignment horizontal="center" vertical="center" textRotation="255" shrinkToFit="1"/>
    </xf>
    <xf numFmtId="0" fontId="28" fillId="5" borderId="22" xfId="0" applyFont="1" applyFill="1" applyBorder="1" applyAlignment="1">
      <alignment horizontal="center" vertical="center" textRotation="255" shrinkToFit="1"/>
    </xf>
    <xf numFmtId="0" fontId="28" fillId="5" borderId="12" xfId="0" applyFont="1" applyFill="1" applyBorder="1" applyAlignment="1">
      <alignment horizontal="center" vertical="center" textRotation="255" shrinkToFit="1"/>
    </xf>
    <xf numFmtId="0" fontId="28" fillId="0" borderId="14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 textRotation="255" shrinkToFit="1"/>
    </xf>
    <xf numFmtId="0" fontId="28" fillId="0" borderId="23" xfId="0" applyFont="1" applyBorder="1" applyAlignment="1">
      <alignment horizontal="center" vertical="center" textRotation="255" shrinkToFit="1"/>
    </xf>
    <xf numFmtId="0" fontId="28" fillId="0" borderId="32" xfId="0" applyFont="1" applyBorder="1" applyAlignment="1">
      <alignment horizontal="center" vertical="center" textRotation="255" shrinkToFit="1"/>
    </xf>
    <xf numFmtId="0" fontId="16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8" fillId="0" borderId="2" xfId="0" applyFont="1" applyBorder="1" applyAlignment="1">
      <alignment horizontal="center" vertical="center" textRotation="255" shrinkToFit="1"/>
    </xf>
    <xf numFmtId="0" fontId="28" fillId="0" borderId="1" xfId="0" applyFont="1" applyBorder="1" applyAlignment="1">
      <alignment horizontal="center" vertical="center" textRotation="255" shrinkToFit="1"/>
    </xf>
    <xf numFmtId="0" fontId="24" fillId="0" borderId="24" xfId="3" applyFont="1" applyBorder="1" applyAlignment="1">
      <alignment horizontal="center" vertical="center"/>
    </xf>
    <xf numFmtId="184" fontId="16" fillId="0" borderId="20" xfId="0" applyNumberFormat="1" applyFont="1" applyBorder="1" applyAlignment="1">
      <alignment horizontal="center" vertical="center"/>
    </xf>
    <xf numFmtId="184" fontId="16" fillId="0" borderId="18" xfId="0" applyNumberFormat="1" applyFont="1" applyBorder="1" applyAlignment="1">
      <alignment horizontal="center" vertical="center"/>
    </xf>
    <xf numFmtId="184" fontId="16" fillId="0" borderId="19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textRotation="255" shrinkToFit="1"/>
    </xf>
    <xf numFmtId="0" fontId="25" fillId="0" borderId="22" xfId="0" applyFont="1" applyBorder="1" applyAlignment="1">
      <alignment horizontal="center" vertical="center" textRotation="255" shrinkToFit="1"/>
    </xf>
    <xf numFmtId="0" fontId="25" fillId="0" borderId="12" xfId="0" applyFont="1" applyBorder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6" fillId="0" borderId="10" xfId="0" applyFont="1" applyBorder="1" applyAlignment="1">
      <alignment horizontal="center" vertical="top" textRotation="255"/>
    </xf>
    <xf numFmtId="0" fontId="16" fillId="0" borderId="7" xfId="0" applyFont="1" applyBorder="1" applyAlignment="1">
      <alignment horizontal="center" vertical="top" textRotation="255"/>
    </xf>
    <xf numFmtId="0" fontId="28" fillId="0" borderId="1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textRotation="255"/>
    </xf>
    <xf numFmtId="0" fontId="16" fillId="0" borderId="21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center" vertical="center" textRotation="255"/>
    </xf>
    <xf numFmtId="11" fontId="28" fillId="0" borderId="1" xfId="0" applyNumberFormat="1" applyFont="1" applyBorder="1" applyAlignment="1">
      <alignment horizontal="center" vertical="center" textRotation="255" shrinkToFit="1"/>
    </xf>
    <xf numFmtId="0" fontId="28" fillId="0" borderId="10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9" fillId="0" borderId="1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184" fontId="16" fillId="9" borderId="20" xfId="0" applyNumberFormat="1" applyFont="1" applyFill="1" applyBorder="1" applyAlignment="1">
      <alignment horizontal="center" vertical="center"/>
    </xf>
    <xf numFmtId="184" fontId="16" fillId="9" borderId="18" xfId="0" applyNumberFormat="1" applyFont="1" applyFill="1" applyBorder="1" applyAlignment="1">
      <alignment horizontal="center" vertical="center"/>
    </xf>
    <xf numFmtId="184" fontId="16" fillId="9" borderId="19" xfId="0" applyNumberFormat="1" applyFont="1" applyFill="1" applyBorder="1" applyAlignment="1">
      <alignment horizontal="center" vertical="center"/>
    </xf>
    <xf numFmtId="11" fontId="28" fillId="0" borderId="10" xfId="3" applyNumberFormat="1" applyFont="1" applyBorder="1" applyAlignment="1">
      <alignment horizontal="center" vertical="center" textRotation="255" shrinkToFit="1"/>
    </xf>
    <xf numFmtId="11" fontId="28" fillId="0" borderId="21" xfId="3" applyNumberFormat="1" applyFont="1" applyBorder="1" applyAlignment="1">
      <alignment horizontal="center" vertical="center" textRotation="255" shrinkToFit="1"/>
    </xf>
    <xf numFmtId="11" fontId="28" fillId="0" borderId="7" xfId="3" applyNumberFormat="1" applyFont="1" applyBorder="1" applyAlignment="1">
      <alignment horizontal="center" vertical="center" textRotation="255" shrinkToFit="1"/>
    </xf>
    <xf numFmtId="0" fontId="16" fillId="0" borderId="40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textRotation="255" shrinkToFit="1"/>
    </xf>
    <xf numFmtId="0" fontId="16" fillId="0" borderId="40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top" textRotation="255"/>
    </xf>
    <xf numFmtId="184" fontId="16" fillId="5" borderId="20" xfId="0" applyNumberFormat="1" applyFont="1" applyFill="1" applyBorder="1" applyAlignment="1">
      <alignment horizontal="center" vertical="center"/>
    </xf>
    <xf numFmtId="184" fontId="16" fillId="5" borderId="18" xfId="0" applyNumberFormat="1" applyFont="1" applyFill="1" applyBorder="1" applyAlignment="1">
      <alignment horizontal="center" vertical="center"/>
    </xf>
    <xf numFmtId="184" fontId="16" fillId="5" borderId="19" xfId="0" applyNumberFormat="1" applyFont="1" applyFill="1" applyBorder="1" applyAlignment="1">
      <alignment horizontal="center" vertical="center"/>
    </xf>
    <xf numFmtId="0" fontId="39" fillId="0" borderId="40" xfId="0" applyFont="1" applyBorder="1" applyAlignment="1">
      <alignment horizontal="center"/>
    </xf>
    <xf numFmtId="0" fontId="39" fillId="0" borderId="17" xfId="0" applyFont="1" applyBorder="1" applyAlignment="1">
      <alignment horizontal="center"/>
    </xf>
    <xf numFmtId="0" fontId="28" fillId="0" borderId="44" xfId="0" applyFont="1" applyBorder="1" applyAlignment="1">
      <alignment horizontal="center"/>
    </xf>
    <xf numFmtId="0" fontId="28" fillId="0" borderId="47" xfId="0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8" fillId="0" borderId="16" xfId="0" applyFont="1" applyBorder="1" applyAlignment="1">
      <alignment horizontal="center" vertical="center" textRotation="255" shrinkToFit="1"/>
    </xf>
    <xf numFmtId="0" fontId="16" fillId="2" borderId="32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16" fillId="0" borderId="40" xfId="0" applyFont="1" applyBorder="1" applyAlignment="1">
      <alignment horizontal="center" vertical="top" textRotation="255"/>
    </xf>
    <xf numFmtId="177" fontId="28" fillId="0" borderId="33" xfId="0" applyNumberFormat="1" applyFont="1" applyBorder="1" applyAlignment="1">
      <alignment horizontal="center" vertical="center" textRotation="255" shrinkToFit="1"/>
    </xf>
    <xf numFmtId="177" fontId="28" fillId="0" borderId="23" xfId="0" applyNumberFormat="1" applyFont="1" applyBorder="1" applyAlignment="1">
      <alignment horizontal="center" vertical="center" textRotation="255" shrinkToFit="1"/>
    </xf>
    <xf numFmtId="177" fontId="28" fillId="0" borderId="32" xfId="0" applyNumberFormat="1" applyFont="1" applyBorder="1" applyAlignment="1">
      <alignment horizontal="center" vertical="center" textRotation="255" shrinkToFit="1"/>
    </xf>
    <xf numFmtId="11" fontId="28" fillId="0" borderId="16" xfId="0" applyNumberFormat="1" applyFont="1" applyBorder="1" applyAlignment="1">
      <alignment horizontal="center" vertical="center" textRotation="255" shrinkToFit="1"/>
    </xf>
    <xf numFmtId="0" fontId="28" fillId="0" borderId="1" xfId="0" applyFont="1" applyBorder="1" applyAlignment="1">
      <alignment horizontal="center" vertical="center"/>
    </xf>
  </cellXfs>
  <cellStyles count="10">
    <cellStyle name="Excel Built-in Normal 2" xfId="5"/>
    <cellStyle name="一般" xfId="0" builtinId="0"/>
    <cellStyle name="一般 10" xfId="3"/>
    <cellStyle name="一般 12" xfId="8"/>
    <cellStyle name="一般 2" xfId="1"/>
    <cellStyle name="一般 2 2 2" xfId="2"/>
    <cellStyle name="一般 2_來義高中103三月菜單 2" xfId="6"/>
    <cellStyle name="一般 3" xfId="9"/>
    <cellStyle name="一般 9" xfId="4"/>
    <cellStyle name="一般_來義高中103三月菜單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30480</xdr:colOff>
      <xdr:row>3</xdr:row>
      <xdr:rowOff>0</xdr:rowOff>
    </xdr:from>
    <xdr:ext cx="249866" cy="228600"/>
    <xdr:pic>
      <xdr:nvPicPr>
        <xdr:cNvPr id="2" name="圖片 1">
          <a:extLst>
            <a:ext uri="{FF2B5EF4-FFF2-40B4-BE49-F238E27FC236}">
              <a16:creationId xmlns:a16="http://schemas.microsoft.com/office/drawing/2014/main" id="{051D2E9A-B8FD-41D7-B6D5-288449B2BC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3500080" y="736663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3" name="圖片 2">
          <a:extLst>
            <a:ext uri="{FF2B5EF4-FFF2-40B4-BE49-F238E27FC236}">
              <a16:creationId xmlns:a16="http://schemas.microsoft.com/office/drawing/2014/main" id="{EDAD79B2-FE4B-4B65-B3F5-B7C866AE79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5201900" y="185127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4" name="圖片 3">
          <a:extLst>
            <a:ext uri="{FF2B5EF4-FFF2-40B4-BE49-F238E27FC236}">
              <a16:creationId xmlns:a16="http://schemas.microsoft.com/office/drawing/2014/main" id="{A06B3C54-BC65-47C9-A89B-F126C82DB1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09475" y="1572387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5" name="圖片 4">
          <a:extLst>
            <a:ext uri="{FF2B5EF4-FFF2-40B4-BE49-F238E27FC236}">
              <a16:creationId xmlns:a16="http://schemas.microsoft.com/office/drawing/2014/main" id="{1B2ED20F-8913-4115-A27E-9426045E30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09475" y="296589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6" name="圖片 5">
          <a:extLst>
            <a:ext uri="{FF2B5EF4-FFF2-40B4-BE49-F238E27FC236}">
              <a16:creationId xmlns:a16="http://schemas.microsoft.com/office/drawing/2014/main" id="{E349CCEA-C651-463A-9853-49C9959F95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6662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7" name="圖片 6">
          <a:extLst>
            <a:ext uri="{FF2B5EF4-FFF2-40B4-BE49-F238E27FC236}">
              <a16:creationId xmlns:a16="http://schemas.microsoft.com/office/drawing/2014/main" id="{0E408A62-4D8F-4320-B105-06D05CF468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3574375" y="380447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8" name="圖片 7">
          <a:extLst>
            <a:ext uri="{FF2B5EF4-FFF2-40B4-BE49-F238E27FC236}">
              <a16:creationId xmlns:a16="http://schemas.microsoft.com/office/drawing/2014/main" id="{C0C6334B-F8C3-4A02-AABE-B38ED2D7CE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094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9" name="圖片 8">
          <a:extLst>
            <a:ext uri="{FF2B5EF4-FFF2-40B4-BE49-F238E27FC236}">
              <a16:creationId xmlns:a16="http://schemas.microsoft.com/office/drawing/2014/main" id="{B1B811A8-8B00-4E3F-B24C-1FB242EC05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699950" y="5197030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10" name="圖片 9">
          <a:extLst>
            <a:ext uri="{FF2B5EF4-FFF2-40B4-BE49-F238E27FC236}">
              <a16:creationId xmlns:a16="http://schemas.microsoft.com/office/drawing/2014/main" id="{762E5CA4-237B-4547-B7B5-E23FA42FA7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3500080" y="1015555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11" name="圖片 10">
          <a:extLst>
            <a:ext uri="{FF2B5EF4-FFF2-40B4-BE49-F238E27FC236}">
              <a16:creationId xmlns:a16="http://schemas.microsoft.com/office/drawing/2014/main" id="{DE5B2D85-7FF0-4F83-A1C9-9F76F5E7D1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3574375" y="29677996"/>
          <a:ext cx="249866" cy="228600"/>
        </a:xfrm>
        <a:prstGeom prst="rect">
          <a:avLst/>
        </a:prstGeom>
      </xdr:spPr>
    </xdr:pic>
    <xdr:clientData/>
  </xdr:oneCellAnchor>
  <xdr:oneCellAnchor>
    <xdr:from>
      <xdr:col>20</xdr:col>
      <xdr:colOff>133350</xdr:colOff>
      <xdr:row>14</xdr:row>
      <xdr:rowOff>85726</xdr:rowOff>
    </xdr:from>
    <xdr:ext cx="249866" cy="228600"/>
    <xdr:pic>
      <xdr:nvPicPr>
        <xdr:cNvPr id="12" name="圖片 11">
          <a:extLst>
            <a:ext uri="{FF2B5EF4-FFF2-40B4-BE49-F238E27FC236}">
              <a16:creationId xmlns:a16="http://schemas.microsoft.com/office/drawing/2014/main" id="{A2C05E21-011B-4535-A9EE-160918717C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9901047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13" name="圖片 12">
          <a:extLst>
            <a:ext uri="{FF2B5EF4-FFF2-40B4-BE49-F238E27FC236}">
              <a16:creationId xmlns:a16="http://schemas.microsoft.com/office/drawing/2014/main" id="{7F6A3C2C-2EDB-407F-9119-7816503E5A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09475" y="519703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14" name="圖片 13">
          <a:extLst>
            <a:ext uri="{FF2B5EF4-FFF2-40B4-BE49-F238E27FC236}">
              <a16:creationId xmlns:a16="http://schemas.microsoft.com/office/drawing/2014/main" id="{4A0378D8-4EFA-4233-A714-0F44C7384D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6999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5" name="圖片 14">
          <a:extLst>
            <a:ext uri="{FF2B5EF4-FFF2-40B4-BE49-F238E27FC236}">
              <a16:creationId xmlns:a16="http://schemas.microsoft.com/office/drawing/2014/main" id="{78337A4A-B410-41D1-8FF6-250FC64CC8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6999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16" name="圖片 15">
          <a:extLst>
            <a:ext uri="{FF2B5EF4-FFF2-40B4-BE49-F238E27FC236}">
              <a16:creationId xmlns:a16="http://schemas.microsoft.com/office/drawing/2014/main" id="{9255579D-8560-4F7C-B537-2F86FA22DD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094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17" name="圖片 16">
          <a:extLst>
            <a:ext uri="{FF2B5EF4-FFF2-40B4-BE49-F238E27FC236}">
              <a16:creationId xmlns:a16="http://schemas.microsoft.com/office/drawing/2014/main" id="{44AF916A-DAC7-4635-ADE6-7ACC461849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09475" y="296589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18" name="圖片 17">
          <a:extLst>
            <a:ext uri="{FF2B5EF4-FFF2-40B4-BE49-F238E27FC236}">
              <a16:creationId xmlns:a16="http://schemas.microsoft.com/office/drawing/2014/main" id="{09B8B363-CCAB-4FBD-8BEE-6A39F2CB6C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6662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19" name="圖片 18">
          <a:extLst>
            <a:ext uri="{FF2B5EF4-FFF2-40B4-BE49-F238E27FC236}">
              <a16:creationId xmlns:a16="http://schemas.microsoft.com/office/drawing/2014/main" id="{65B2E2E1-ED00-4297-B364-05599190A0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3574375" y="3804475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20" name="圖片 19">
          <a:extLst>
            <a:ext uri="{FF2B5EF4-FFF2-40B4-BE49-F238E27FC236}">
              <a16:creationId xmlns:a16="http://schemas.microsoft.com/office/drawing/2014/main" id="{D3B116A4-6F00-4285-BEC8-A308407C86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3574375" y="2967799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21" name="圖片 20">
          <a:extLst>
            <a:ext uri="{FF2B5EF4-FFF2-40B4-BE49-F238E27FC236}">
              <a16:creationId xmlns:a16="http://schemas.microsoft.com/office/drawing/2014/main" id="{D08565F9-52E2-4507-BE0A-4596600BF4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094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22" name="圖片 21">
          <a:extLst>
            <a:ext uri="{FF2B5EF4-FFF2-40B4-BE49-F238E27FC236}">
              <a16:creationId xmlns:a16="http://schemas.microsoft.com/office/drawing/2014/main" id="{3D3D1ED5-4458-4F73-8BC2-9C69F893DE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7094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23" name="圖片 22">
          <a:extLst>
            <a:ext uri="{FF2B5EF4-FFF2-40B4-BE49-F238E27FC236}">
              <a16:creationId xmlns:a16="http://schemas.microsoft.com/office/drawing/2014/main" id="{3E4495D5-A401-4DD1-B480-ADEF0563D9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85127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24" name="圖片 23">
          <a:extLst>
            <a:ext uri="{FF2B5EF4-FFF2-40B4-BE49-F238E27FC236}">
              <a16:creationId xmlns:a16="http://schemas.microsoft.com/office/drawing/2014/main" id="{601A6F38-5540-455B-9D6E-CA4594A105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5723871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25" name="圖片 24">
          <a:extLst>
            <a:ext uri="{FF2B5EF4-FFF2-40B4-BE49-F238E27FC236}">
              <a16:creationId xmlns:a16="http://schemas.microsoft.com/office/drawing/2014/main" id="{632671C1-4AB4-4C96-8CBD-0121E4C6D3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85127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26" name="圖片 25">
          <a:extLst>
            <a:ext uri="{FF2B5EF4-FFF2-40B4-BE49-F238E27FC236}">
              <a16:creationId xmlns:a16="http://schemas.microsoft.com/office/drawing/2014/main" id="{1EA5AA1E-BDB6-41AB-9325-B248BFC4A9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572387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85726</xdr:rowOff>
    </xdr:from>
    <xdr:ext cx="249866" cy="228600"/>
    <xdr:pic>
      <xdr:nvPicPr>
        <xdr:cNvPr id="27" name="圖片 26">
          <a:extLst>
            <a:ext uri="{FF2B5EF4-FFF2-40B4-BE49-F238E27FC236}">
              <a16:creationId xmlns:a16="http://schemas.microsoft.com/office/drawing/2014/main" id="{377BECBF-8629-4703-8C58-E8FFF0DD37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57143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4</xdr:row>
      <xdr:rowOff>85726</xdr:rowOff>
    </xdr:from>
    <xdr:ext cx="249866" cy="228600"/>
    <xdr:pic>
      <xdr:nvPicPr>
        <xdr:cNvPr id="28" name="圖片 27">
          <a:extLst>
            <a:ext uri="{FF2B5EF4-FFF2-40B4-BE49-F238E27FC236}">
              <a16:creationId xmlns:a16="http://schemas.microsoft.com/office/drawing/2014/main" id="{8C84174E-1D40-48E6-BD92-67FBC012CC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157143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29" name="圖片 28">
          <a:extLst>
            <a:ext uri="{FF2B5EF4-FFF2-40B4-BE49-F238E27FC236}">
              <a16:creationId xmlns:a16="http://schemas.microsoft.com/office/drawing/2014/main" id="{A02F7AD4-DBC8-45E1-A552-D1E87B5F22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96589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30" name="圖片 29">
          <a:extLst>
            <a:ext uri="{FF2B5EF4-FFF2-40B4-BE49-F238E27FC236}">
              <a16:creationId xmlns:a16="http://schemas.microsoft.com/office/drawing/2014/main" id="{39EC46CF-18EB-4104-A65A-6BDD2A61AD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31" name="圖片 30">
          <a:extLst>
            <a:ext uri="{FF2B5EF4-FFF2-40B4-BE49-F238E27FC236}">
              <a16:creationId xmlns:a16="http://schemas.microsoft.com/office/drawing/2014/main" id="{2C521BA6-2DC9-41AD-ABEB-DE728D3276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80447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32" name="圖片 31">
          <a:extLst>
            <a:ext uri="{FF2B5EF4-FFF2-40B4-BE49-F238E27FC236}">
              <a16:creationId xmlns:a16="http://schemas.microsoft.com/office/drawing/2014/main" id="{012B5C2C-8A09-418E-804C-F1AC00D69A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33" name="圖片 32">
          <a:extLst>
            <a:ext uri="{FF2B5EF4-FFF2-40B4-BE49-F238E27FC236}">
              <a16:creationId xmlns:a16="http://schemas.microsoft.com/office/drawing/2014/main" id="{D390D5D5-29A7-498E-BA15-4AC3D5A9E7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197030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34" name="圖片 33">
          <a:extLst>
            <a:ext uri="{FF2B5EF4-FFF2-40B4-BE49-F238E27FC236}">
              <a16:creationId xmlns:a16="http://schemas.microsoft.com/office/drawing/2014/main" id="{ED66A3C8-C216-4F98-95B2-F790AF7FFA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967799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35" name="圖片 34">
          <a:extLst>
            <a:ext uri="{FF2B5EF4-FFF2-40B4-BE49-F238E27FC236}">
              <a16:creationId xmlns:a16="http://schemas.microsoft.com/office/drawing/2014/main" id="{50981897-A9EF-4259-9D6B-9F310BD338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19703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36" name="圖片 35">
          <a:extLst>
            <a:ext uri="{FF2B5EF4-FFF2-40B4-BE49-F238E27FC236}">
              <a16:creationId xmlns:a16="http://schemas.microsoft.com/office/drawing/2014/main" id="{3928E822-4859-441F-A9A7-89986F7B02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37" name="圖片 36">
          <a:extLst>
            <a:ext uri="{FF2B5EF4-FFF2-40B4-BE49-F238E27FC236}">
              <a16:creationId xmlns:a16="http://schemas.microsoft.com/office/drawing/2014/main" id="{5DCEFFD4-4377-4789-AC10-4DD9141858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96589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38" name="圖片 37">
          <a:extLst>
            <a:ext uri="{FF2B5EF4-FFF2-40B4-BE49-F238E27FC236}">
              <a16:creationId xmlns:a16="http://schemas.microsoft.com/office/drawing/2014/main" id="{DE831AF2-2589-4DC9-95D4-4FECCB2CD5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39" name="圖片 38">
          <a:extLst>
            <a:ext uri="{FF2B5EF4-FFF2-40B4-BE49-F238E27FC236}">
              <a16:creationId xmlns:a16="http://schemas.microsoft.com/office/drawing/2014/main" id="{ED139BBA-9E99-41F9-ADE6-AEBB657916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804475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40" name="圖片 39">
          <a:extLst>
            <a:ext uri="{FF2B5EF4-FFF2-40B4-BE49-F238E27FC236}">
              <a16:creationId xmlns:a16="http://schemas.microsoft.com/office/drawing/2014/main" id="{B323B651-442B-4D0A-9281-D816F8DEB4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967799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41" name="圖片 40">
          <a:extLst>
            <a:ext uri="{FF2B5EF4-FFF2-40B4-BE49-F238E27FC236}">
              <a16:creationId xmlns:a16="http://schemas.microsoft.com/office/drawing/2014/main" id="{8A45DB9E-B328-4AF7-B901-AD23236E84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42" name="圖片 41">
          <a:extLst>
            <a:ext uri="{FF2B5EF4-FFF2-40B4-BE49-F238E27FC236}">
              <a16:creationId xmlns:a16="http://schemas.microsoft.com/office/drawing/2014/main" id="{6D841CD1-9173-449E-B6A4-B2FE89EEA1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43" name="圖片 42">
          <a:extLst>
            <a:ext uri="{FF2B5EF4-FFF2-40B4-BE49-F238E27FC236}">
              <a16:creationId xmlns:a16="http://schemas.microsoft.com/office/drawing/2014/main" id="{3C0BFD3D-558E-4E3E-976E-C2A2E1A8E1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44" name="圖片 43">
          <a:extLst>
            <a:ext uri="{FF2B5EF4-FFF2-40B4-BE49-F238E27FC236}">
              <a16:creationId xmlns:a16="http://schemas.microsoft.com/office/drawing/2014/main" id="{418811A9-0D67-42DE-AD74-43097A89BE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45" name="圖片 44">
          <a:extLst>
            <a:ext uri="{FF2B5EF4-FFF2-40B4-BE49-F238E27FC236}">
              <a16:creationId xmlns:a16="http://schemas.microsoft.com/office/drawing/2014/main" id="{FE3DA7F4-1318-47F7-9816-C98E133A2B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1307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46" name="圖片 45">
          <a:extLst>
            <a:ext uri="{FF2B5EF4-FFF2-40B4-BE49-F238E27FC236}">
              <a16:creationId xmlns:a16="http://schemas.microsoft.com/office/drawing/2014/main" id="{A71349C1-41A0-4E95-ADE2-FAC97F5B20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1307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47" name="圖片 46">
          <a:extLst>
            <a:ext uri="{FF2B5EF4-FFF2-40B4-BE49-F238E27FC236}">
              <a16:creationId xmlns:a16="http://schemas.microsoft.com/office/drawing/2014/main" id="{33EC654D-92CF-4E04-AAA1-5FB076959D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6633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48" name="圖片 47">
          <a:extLst>
            <a:ext uri="{FF2B5EF4-FFF2-40B4-BE49-F238E27FC236}">
              <a16:creationId xmlns:a16="http://schemas.microsoft.com/office/drawing/2014/main" id="{0BAAA80C-3DBD-4020-A9C5-A05DF4E2E6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6642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49" name="圖片 48">
          <a:extLst>
            <a:ext uri="{FF2B5EF4-FFF2-40B4-BE49-F238E27FC236}">
              <a16:creationId xmlns:a16="http://schemas.microsoft.com/office/drawing/2014/main" id="{704F18A4-11AF-4451-AFCC-2AF5A8EC05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50" name="圖片 49">
          <a:extLst>
            <a:ext uri="{FF2B5EF4-FFF2-40B4-BE49-F238E27FC236}">
              <a16:creationId xmlns:a16="http://schemas.microsoft.com/office/drawing/2014/main" id="{506F8CEF-8B9D-4F6A-B7B4-ADFE3E04A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51" name="圖片 50">
          <a:extLst>
            <a:ext uri="{FF2B5EF4-FFF2-40B4-BE49-F238E27FC236}">
              <a16:creationId xmlns:a16="http://schemas.microsoft.com/office/drawing/2014/main" id="{F7DDD7DD-5495-4241-B0EB-63A46CD03B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52" name="圖片 51">
          <a:extLst>
            <a:ext uri="{FF2B5EF4-FFF2-40B4-BE49-F238E27FC236}">
              <a16:creationId xmlns:a16="http://schemas.microsoft.com/office/drawing/2014/main" id="{BFA78EFC-63E4-4FD1-B208-9681F36259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53" name="圖片 52">
          <a:extLst>
            <a:ext uri="{FF2B5EF4-FFF2-40B4-BE49-F238E27FC236}">
              <a16:creationId xmlns:a16="http://schemas.microsoft.com/office/drawing/2014/main" id="{9645077B-504D-45E5-B3CE-C5C4A6A8AB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54" name="圖片 53">
          <a:extLst>
            <a:ext uri="{FF2B5EF4-FFF2-40B4-BE49-F238E27FC236}">
              <a16:creationId xmlns:a16="http://schemas.microsoft.com/office/drawing/2014/main" id="{4B3F65C2-8A2D-4F05-89ED-3B593BE75C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55" name="圖片 54">
          <a:extLst>
            <a:ext uri="{FF2B5EF4-FFF2-40B4-BE49-F238E27FC236}">
              <a16:creationId xmlns:a16="http://schemas.microsoft.com/office/drawing/2014/main" id="{243E964F-EA8B-411D-A54E-E7D912D473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56" name="圖片 55">
          <a:extLst>
            <a:ext uri="{FF2B5EF4-FFF2-40B4-BE49-F238E27FC236}">
              <a16:creationId xmlns:a16="http://schemas.microsoft.com/office/drawing/2014/main" id="{5C83CC34-65E6-496D-AC08-1214C8A428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57" name="圖片 56">
          <a:extLst>
            <a:ext uri="{FF2B5EF4-FFF2-40B4-BE49-F238E27FC236}">
              <a16:creationId xmlns:a16="http://schemas.microsoft.com/office/drawing/2014/main" id="{D69EDF1C-F37B-4F1F-BD27-15D5BE8F46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58" name="圖片 57">
          <a:extLst>
            <a:ext uri="{FF2B5EF4-FFF2-40B4-BE49-F238E27FC236}">
              <a16:creationId xmlns:a16="http://schemas.microsoft.com/office/drawing/2014/main" id="{C37E146A-18D5-416E-9ABD-789B726AB0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59" name="圖片 58">
          <a:extLst>
            <a:ext uri="{FF2B5EF4-FFF2-40B4-BE49-F238E27FC236}">
              <a16:creationId xmlns:a16="http://schemas.microsoft.com/office/drawing/2014/main" id="{807359E3-FCBD-4D44-8D9E-A226A4EEEC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60" name="圖片 59">
          <a:extLst>
            <a:ext uri="{FF2B5EF4-FFF2-40B4-BE49-F238E27FC236}">
              <a16:creationId xmlns:a16="http://schemas.microsoft.com/office/drawing/2014/main" id="{9858F522-BCE8-46B7-A132-0F4C5E3592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1" name="圖片 60">
          <a:extLst>
            <a:ext uri="{FF2B5EF4-FFF2-40B4-BE49-F238E27FC236}">
              <a16:creationId xmlns:a16="http://schemas.microsoft.com/office/drawing/2014/main" id="{F546851E-5CFF-42F2-A466-D423FC656D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62" name="圖片 61">
          <a:extLst>
            <a:ext uri="{FF2B5EF4-FFF2-40B4-BE49-F238E27FC236}">
              <a16:creationId xmlns:a16="http://schemas.microsoft.com/office/drawing/2014/main" id="{5F411D57-3B6F-4096-97E9-F443D01D75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63" name="圖片 62">
          <a:extLst>
            <a:ext uri="{FF2B5EF4-FFF2-40B4-BE49-F238E27FC236}">
              <a16:creationId xmlns:a16="http://schemas.microsoft.com/office/drawing/2014/main" id="{4FBF12EE-9436-40BF-9FFC-10B88DE525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64" name="圖片 63">
          <a:extLst>
            <a:ext uri="{FF2B5EF4-FFF2-40B4-BE49-F238E27FC236}">
              <a16:creationId xmlns:a16="http://schemas.microsoft.com/office/drawing/2014/main" id="{D7926D60-E0F0-4831-8D82-D9AD1DA76E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65" name="圖片 64">
          <a:extLst>
            <a:ext uri="{FF2B5EF4-FFF2-40B4-BE49-F238E27FC236}">
              <a16:creationId xmlns:a16="http://schemas.microsoft.com/office/drawing/2014/main" id="{72F6B1F6-992F-4E69-BEE5-CAAD8D5EBF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66" name="圖片 65">
          <a:extLst>
            <a:ext uri="{FF2B5EF4-FFF2-40B4-BE49-F238E27FC236}">
              <a16:creationId xmlns:a16="http://schemas.microsoft.com/office/drawing/2014/main" id="{7DF35A0B-CFE4-48D8-B9E5-9DC7BADA26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7" name="圖片 66">
          <a:extLst>
            <a:ext uri="{FF2B5EF4-FFF2-40B4-BE49-F238E27FC236}">
              <a16:creationId xmlns:a16="http://schemas.microsoft.com/office/drawing/2014/main" id="{D604B120-29DA-417B-A76D-C3AA123BEB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8" name="圖片 67">
          <a:extLst>
            <a:ext uri="{FF2B5EF4-FFF2-40B4-BE49-F238E27FC236}">
              <a16:creationId xmlns:a16="http://schemas.microsoft.com/office/drawing/2014/main" id="{D61945B0-E807-4C6F-AB23-9BD721D1DB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69" name="圖片 68">
          <a:extLst>
            <a:ext uri="{FF2B5EF4-FFF2-40B4-BE49-F238E27FC236}">
              <a16:creationId xmlns:a16="http://schemas.microsoft.com/office/drawing/2014/main" id="{8C097A49-3DF9-483A-AF19-06B37EF788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70" name="圖片 69">
          <a:extLst>
            <a:ext uri="{FF2B5EF4-FFF2-40B4-BE49-F238E27FC236}">
              <a16:creationId xmlns:a16="http://schemas.microsoft.com/office/drawing/2014/main" id="{71B19021-FF7D-4C4B-A8A1-282C25D0E1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71" name="圖片 70">
          <a:extLst>
            <a:ext uri="{FF2B5EF4-FFF2-40B4-BE49-F238E27FC236}">
              <a16:creationId xmlns:a16="http://schemas.microsoft.com/office/drawing/2014/main" id="{26EE39FB-2959-4005-BA28-B0D627A1FE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72" name="圖片 71">
          <a:extLst>
            <a:ext uri="{FF2B5EF4-FFF2-40B4-BE49-F238E27FC236}">
              <a16:creationId xmlns:a16="http://schemas.microsoft.com/office/drawing/2014/main" id="{21D0121F-899E-4152-A902-A2C8393620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85726</xdr:rowOff>
    </xdr:from>
    <xdr:ext cx="249866" cy="228600"/>
    <xdr:pic>
      <xdr:nvPicPr>
        <xdr:cNvPr id="73" name="圖片 72">
          <a:extLst>
            <a:ext uri="{FF2B5EF4-FFF2-40B4-BE49-F238E27FC236}">
              <a16:creationId xmlns:a16="http://schemas.microsoft.com/office/drawing/2014/main" id="{D1981D0F-667F-441B-86FB-9A29F95B71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4</xdr:row>
      <xdr:rowOff>85726</xdr:rowOff>
    </xdr:from>
    <xdr:ext cx="249866" cy="228600"/>
    <xdr:pic>
      <xdr:nvPicPr>
        <xdr:cNvPr id="74" name="圖片 73">
          <a:extLst>
            <a:ext uri="{FF2B5EF4-FFF2-40B4-BE49-F238E27FC236}">
              <a16:creationId xmlns:a16="http://schemas.microsoft.com/office/drawing/2014/main" id="{5CEF6F45-B886-491E-9612-D5F988FD92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75" name="圖片 74">
          <a:extLst>
            <a:ext uri="{FF2B5EF4-FFF2-40B4-BE49-F238E27FC236}">
              <a16:creationId xmlns:a16="http://schemas.microsoft.com/office/drawing/2014/main" id="{ECF35816-B2EA-4B17-A88E-8BC76ED1C8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76" name="圖片 75">
          <a:extLst>
            <a:ext uri="{FF2B5EF4-FFF2-40B4-BE49-F238E27FC236}">
              <a16:creationId xmlns:a16="http://schemas.microsoft.com/office/drawing/2014/main" id="{9AAB76B3-6178-4E69-92FF-DFBA8E0D3D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77" name="圖片 76">
          <a:extLst>
            <a:ext uri="{FF2B5EF4-FFF2-40B4-BE49-F238E27FC236}">
              <a16:creationId xmlns:a16="http://schemas.microsoft.com/office/drawing/2014/main" id="{A82B9AFA-38C7-4E63-9E55-3ABDDAA58E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78" name="圖片 77">
          <a:extLst>
            <a:ext uri="{FF2B5EF4-FFF2-40B4-BE49-F238E27FC236}">
              <a16:creationId xmlns:a16="http://schemas.microsoft.com/office/drawing/2014/main" id="{4ACFDEB6-F4F9-4B4A-983F-6E9B0E8935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79" name="圖片 78">
          <a:extLst>
            <a:ext uri="{FF2B5EF4-FFF2-40B4-BE49-F238E27FC236}">
              <a16:creationId xmlns:a16="http://schemas.microsoft.com/office/drawing/2014/main" id="{AE4C3AB4-7E20-48E6-8230-F8FDFE799C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80" name="圖片 79">
          <a:extLst>
            <a:ext uri="{FF2B5EF4-FFF2-40B4-BE49-F238E27FC236}">
              <a16:creationId xmlns:a16="http://schemas.microsoft.com/office/drawing/2014/main" id="{36DA84B5-371E-4F10-82A2-A52DC10570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81" name="圖片 80">
          <a:extLst>
            <a:ext uri="{FF2B5EF4-FFF2-40B4-BE49-F238E27FC236}">
              <a16:creationId xmlns:a16="http://schemas.microsoft.com/office/drawing/2014/main" id="{4CD2A9E0-D689-4CFB-93CF-C9E70E4D0E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82" name="圖片 81">
          <a:extLst>
            <a:ext uri="{FF2B5EF4-FFF2-40B4-BE49-F238E27FC236}">
              <a16:creationId xmlns:a16="http://schemas.microsoft.com/office/drawing/2014/main" id="{30EE48A1-5D97-4099-B24F-51588D95AD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83" name="圖片 82">
          <a:extLst>
            <a:ext uri="{FF2B5EF4-FFF2-40B4-BE49-F238E27FC236}">
              <a16:creationId xmlns:a16="http://schemas.microsoft.com/office/drawing/2014/main" id="{C7B9B831-9A5D-44DF-A716-1E5F05624C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84" name="圖片 83">
          <a:extLst>
            <a:ext uri="{FF2B5EF4-FFF2-40B4-BE49-F238E27FC236}">
              <a16:creationId xmlns:a16="http://schemas.microsoft.com/office/drawing/2014/main" id="{C6236D21-26AC-4D76-9225-1CD304FB3F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85" name="圖片 84">
          <a:extLst>
            <a:ext uri="{FF2B5EF4-FFF2-40B4-BE49-F238E27FC236}">
              <a16:creationId xmlns:a16="http://schemas.microsoft.com/office/drawing/2014/main" id="{15AE3B78-8730-471B-882B-EC9BF5AE85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86" name="圖片 85">
          <a:extLst>
            <a:ext uri="{FF2B5EF4-FFF2-40B4-BE49-F238E27FC236}">
              <a16:creationId xmlns:a16="http://schemas.microsoft.com/office/drawing/2014/main" id="{64CA5618-94CA-4B61-9968-AFF899BE64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87" name="圖片 86">
          <a:extLst>
            <a:ext uri="{FF2B5EF4-FFF2-40B4-BE49-F238E27FC236}">
              <a16:creationId xmlns:a16="http://schemas.microsoft.com/office/drawing/2014/main" id="{C5000604-1EE9-476A-9058-FE241FDB49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88" name="圖片 87">
          <a:extLst>
            <a:ext uri="{FF2B5EF4-FFF2-40B4-BE49-F238E27FC236}">
              <a16:creationId xmlns:a16="http://schemas.microsoft.com/office/drawing/2014/main" id="{FE057798-2D23-4C5B-A54F-1DA1E54BA1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89" name="圖片 88">
          <a:extLst>
            <a:ext uri="{FF2B5EF4-FFF2-40B4-BE49-F238E27FC236}">
              <a16:creationId xmlns:a16="http://schemas.microsoft.com/office/drawing/2014/main" id="{AA2832A6-56C5-4219-8B82-83ED5AB9F1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90" name="圖片 89">
          <a:extLst>
            <a:ext uri="{FF2B5EF4-FFF2-40B4-BE49-F238E27FC236}">
              <a16:creationId xmlns:a16="http://schemas.microsoft.com/office/drawing/2014/main" id="{002DE0CD-EAE2-4FBC-9EE2-35D10EF67F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91" name="圖片 90">
          <a:extLst>
            <a:ext uri="{FF2B5EF4-FFF2-40B4-BE49-F238E27FC236}">
              <a16:creationId xmlns:a16="http://schemas.microsoft.com/office/drawing/2014/main" id="{951A5743-F092-4702-AD41-DA428655DD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92" name="圖片 91">
          <a:extLst>
            <a:ext uri="{FF2B5EF4-FFF2-40B4-BE49-F238E27FC236}">
              <a16:creationId xmlns:a16="http://schemas.microsoft.com/office/drawing/2014/main" id="{69562988-6A3A-4F6D-828F-3491C90710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93" name="圖片 92">
          <a:extLst>
            <a:ext uri="{FF2B5EF4-FFF2-40B4-BE49-F238E27FC236}">
              <a16:creationId xmlns:a16="http://schemas.microsoft.com/office/drawing/2014/main" id="{53147623-8FFD-4879-B0E7-DF222D9645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94" name="圖片 93">
          <a:extLst>
            <a:ext uri="{FF2B5EF4-FFF2-40B4-BE49-F238E27FC236}">
              <a16:creationId xmlns:a16="http://schemas.microsoft.com/office/drawing/2014/main" id="{FAF59D8A-08A5-4214-A1CF-EECAE41A4D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95" name="圖片 94">
          <a:extLst>
            <a:ext uri="{FF2B5EF4-FFF2-40B4-BE49-F238E27FC236}">
              <a16:creationId xmlns:a16="http://schemas.microsoft.com/office/drawing/2014/main" id="{5C96E14C-DD05-49D9-9E7A-299E20A610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96" name="圖片 95">
          <a:extLst>
            <a:ext uri="{FF2B5EF4-FFF2-40B4-BE49-F238E27FC236}">
              <a16:creationId xmlns:a16="http://schemas.microsoft.com/office/drawing/2014/main" id="{E4FC4F83-461A-4C56-9025-2A5A1DE6A9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97" name="圖片 96">
          <a:extLst>
            <a:ext uri="{FF2B5EF4-FFF2-40B4-BE49-F238E27FC236}">
              <a16:creationId xmlns:a16="http://schemas.microsoft.com/office/drawing/2014/main" id="{0135B6A6-5499-4370-B892-AD56187393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98" name="圖片 97">
          <a:extLst>
            <a:ext uri="{FF2B5EF4-FFF2-40B4-BE49-F238E27FC236}">
              <a16:creationId xmlns:a16="http://schemas.microsoft.com/office/drawing/2014/main" id="{2CCCF3F4-C0A6-4ED0-95F6-0DE230293C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99" name="圖片 98">
          <a:extLst>
            <a:ext uri="{FF2B5EF4-FFF2-40B4-BE49-F238E27FC236}">
              <a16:creationId xmlns:a16="http://schemas.microsoft.com/office/drawing/2014/main" id="{76A02DC4-B1AC-4428-B594-BEA2C83FA4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100" name="圖片 99">
          <a:extLst>
            <a:ext uri="{FF2B5EF4-FFF2-40B4-BE49-F238E27FC236}">
              <a16:creationId xmlns:a16="http://schemas.microsoft.com/office/drawing/2014/main" id="{E609A0FB-A03E-4DCB-9A48-97CB237843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101" name="圖片 100">
          <a:extLst>
            <a:ext uri="{FF2B5EF4-FFF2-40B4-BE49-F238E27FC236}">
              <a16:creationId xmlns:a16="http://schemas.microsoft.com/office/drawing/2014/main" id="{9F90E671-8CB4-475F-BD0C-83E1C8545D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02" name="圖片 101">
          <a:extLst>
            <a:ext uri="{FF2B5EF4-FFF2-40B4-BE49-F238E27FC236}">
              <a16:creationId xmlns:a16="http://schemas.microsoft.com/office/drawing/2014/main" id="{01DB392D-27B9-4F27-A0DA-296634FFA2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103" name="圖片 102">
          <a:extLst>
            <a:ext uri="{FF2B5EF4-FFF2-40B4-BE49-F238E27FC236}">
              <a16:creationId xmlns:a16="http://schemas.microsoft.com/office/drawing/2014/main" id="{3E4BEDDD-1685-42A9-8AC2-8376528E29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104" name="圖片 103">
          <a:extLst>
            <a:ext uri="{FF2B5EF4-FFF2-40B4-BE49-F238E27FC236}">
              <a16:creationId xmlns:a16="http://schemas.microsoft.com/office/drawing/2014/main" id="{BAD9B5AD-CC82-4FFC-B38D-A1CB0B7A0B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105" name="圖片 104">
          <a:extLst>
            <a:ext uri="{FF2B5EF4-FFF2-40B4-BE49-F238E27FC236}">
              <a16:creationId xmlns:a16="http://schemas.microsoft.com/office/drawing/2014/main" id="{EB722096-CDEB-4648-BCFA-5FB02C5571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106" name="圖片 105">
          <a:extLst>
            <a:ext uri="{FF2B5EF4-FFF2-40B4-BE49-F238E27FC236}">
              <a16:creationId xmlns:a16="http://schemas.microsoft.com/office/drawing/2014/main" id="{60CDA9C6-D848-4249-BDC3-8AB8A3ADC3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107" name="圖片 106">
          <a:extLst>
            <a:ext uri="{FF2B5EF4-FFF2-40B4-BE49-F238E27FC236}">
              <a16:creationId xmlns:a16="http://schemas.microsoft.com/office/drawing/2014/main" id="{9CEC0FDD-D06A-4E17-BFCD-9B82A79FED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108" name="圖片 107">
          <a:extLst>
            <a:ext uri="{FF2B5EF4-FFF2-40B4-BE49-F238E27FC236}">
              <a16:creationId xmlns:a16="http://schemas.microsoft.com/office/drawing/2014/main" id="{D2162C0C-8DAB-47A5-AA71-6A6E1C5A6D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109" name="圖片 108">
          <a:extLst>
            <a:ext uri="{FF2B5EF4-FFF2-40B4-BE49-F238E27FC236}">
              <a16:creationId xmlns:a16="http://schemas.microsoft.com/office/drawing/2014/main" id="{36435DF2-917E-449B-93D6-F874A2739F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110" name="圖片 109">
          <a:extLst>
            <a:ext uri="{FF2B5EF4-FFF2-40B4-BE49-F238E27FC236}">
              <a16:creationId xmlns:a16="http://schemas.microsoft.com/office/drawing/2014/main" id="{645E521E-DFC0-4746-B918-1EF34BA4ED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111" name="圖片 110">
          <a:extLst>
            <a:ext uri="{FF2B5EF4-FFF2-40B4-BE49-F238E27FC236}">
              <a16:creationId xmlns:a16="http://schemas.microsoft.com/office/drawing/2014/main" id="{AACEC560-1B2C-4F1D-B76F-0C3B8157F6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112" name="圖片 111">
          <a:extLst>
            <a:ext uri="{FF2B5EF4-FFF2-40B4-BE49-F238E27FC236}">
              <a16:creationId xmlns:a16="http://schemas.microsoft.com/office/drawing/2014/main" id="{769D25DC-5A53-4488-9CF3-4619BEBC30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113" name="圖片 112">
          <a:extLst>
            <a:ext uri="{FF2B5EF4-FFF2-40B4-BE49-F238E27FC236}">
              <a16:creationId xmlns:a16="http://schemas.microsoft.com/office/drawing/2014/main" id="{7897E053-8C3C-49AF-AA22-C18169E78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114" name="圖片 113">
          <a:extLst>
            <a:ext uri="{FF2B5EF4-FFF2-40B4-BE49-F238E27FC236}">
              <a16:creationId xmlns:a16="http://schemas.microsoft.com/office/drawing/2014/main" id="{3D602D42-C8FA-4171-8AD6-024ED68297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115" name="圖片 114">
          <a:extLst>
            <a:ext uri="{FF2B5EF4-FFF2-40B4-BE49-F238E27FC236}">
              <a16:creationId xmlns:a16="http://schemas.microsoft.com/office/drawing/2014/main" id="{72340080-51C4-4B64-9BDA-32B57C50CB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116" name="圖片 115">
          <a:extLst>
            <a:ext uri="{FF2B5EF4-FFF2-40B4-BE49-F238E27FC236}">
              <a16:creationId xmlns:a16="http://schemas.microsoft.com/office/drawing/2014/main" id="{CDA00F0D-C14C-45B0-ACB6-9BF8FE1BC2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17" name="圖片 116">
          <a:extLst>
            <a:ext uri="{FF2B5EF4-FFF2-40B4-BE49-F238E27FC236}">
              <a16:creationId xmlns:a16="http://schemas.microsoft.com/office/drawing/2014/main" id="{E85EE92F-A97F-434E-A6C5-EFE2EC6E1E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118" name="圖片 117">
          <a:extLst>
            <a:ext uri="{FF2B5EF4-FFF2-40B4-BE49-F238E27FC236}">
              <a16:creationId xmlns:a16="http://schemas.microsoft.com/office/drawing/2014/main" id="{723C9F34-40AC-49E3-B518-1122A2A0A2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119" name="圖片 118">
          <a:extLst>
            <a:ext uri="{FF2B5EF4-FFF2-40B4-BE49-F238E27FC236}">
              <a16:creationId xmlns:a16="http://schemas.microsoft.com/office/drawing/2014/main" id="{A5E3DF91-C2AB-42E1-A512-9C88BA0D06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120" name="圖片 119">
          <a:extLst>
            <a:ext uri="{FF2B5EF4-FFF2-40B4-BE49-F238E27FC236}">
              <a16:creationId xmlns:a16="http://schemas.microsoft.com/office/drawing/2014/main" id="{949E014D-2DCB-4654-9A84-E9FD76087B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121" name="圖片 120">
          <a:extLst>
            <a:ext uri="{FF2B5EF4-FFF2-40B4-BE49-F238E27FC236}">
              <a16:creationId xmlns:a16="http://schemas.microsoft.com/office/drawing/2014/main" id="{AA826C26-B4A3-4A5E-ADF4-579FC391C4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122" name="圖片 121">
          <a:extLst>
            <a:ext uri="{FF2B5EF4-FFF2-40B4-BE49-F238E27FC236}">
              <a16:creationId xmlns:a16="http://schemas.microsoft.com/office/drawing/2014/main" id="{EB2A2E09-4BEA-4AE7-87E5-316C691AD6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23" name="圖片 122">
          <a:extLst>
            <a:ext uri="{FF2B5EF4-FFF2-40B4-BE49-F238E27FC236}">
              <a16:creationId xmlns:a16="http://schemas.microsoft.com/office/drawing/2014/main" id="{15167665-4BD9-418C-B81A-6D971E5CB8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24" name="圖片 123">
          <a:extLst>
            <a:ext uri="{FF2B5EF4-FFF2-40B4-BE49-F238E27FC236}">
              <a16:creationId xmlns:a16="http://schemas.microsoft.com/office/drawing/2014/main" id="{09DFFD36-2C17-4B31-93D3-3D4B2F8B57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125" name="圖片 124">
          <a:extLst>
            <a:ext uri="{FF2B5EF4-FFF2-40B4-BE49-F238E27FC236}">
              <a16:creationId xmlns:a16="http://schemas.microsoft.com/office/drawing/2014/main" id="{9483C6CC-85F5-4CF8-88AA-92C680A15A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126" name="圖片 125">
          <a:extLst>
            <a:ext uri="{FF2B5EF4-FFF2-40B4-BE49-F238E27FC236}">
              <a16:creationId xmlns:a16="http://schemas.microsoft.com/office/drawing/2014/main" id="{510BCAA2-23F3-447E-B7CA-4696C4BE52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85726</xdr:rowOff>
    </xdr:from>
    <xdr:ext cx="249866" cy="228600"/>
    <xdr:pic>
      <xdr:nvPicPr>
        <xdr:cNvPr id="127" name="圖片 126">
          <a:extLst>
            <a:ext uri="{FF2B5EF4-FFF2-40B4-BE49-F238E27FC236}">
              <a16:creationId xmlns:a16="http://schemas.microsoft.com/office/drawing/2014/main" id="{16A62039-6B5B-4FD9-B0C0-85FA1314DB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4</xdr:row>
      <xdr:rowOff>85726</xdr:rowOff>
    </xdr:from>
    <xdr:ext cx="249866" cy="228600"/>
    <xdr:pic>
      <xdr:nvPicPr>
        <xdr:cNvPr id="128" name="圖片 127">
          <a:extLst>
            <a:ext uri="{FF2B5EF4-FFF2-40B4-BE49-F238E27FC236}">
              <a16:creationId xmlns:a16="http://schemas.microsoft.com/office/drawing/2014/main" id="{6957719A-200D-4045-8CFB-20B79488CA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129" name="圖片 128">
          <a:extLst>
            <a:ext uri="{FF2B5EF4-FFF2-40B4-BE49-F238E27FC236}">
              <a16:creationId xmlns:a16="http://schemas.microsoft.com/office/drawing/2014/main" id="{9BDA84FD-B91C-454D-AA21-F210509053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130" name="圖片 129">
          <a:extLst>
            <a:ext uri="{FF2B5EF4-FFF2-40B4-BE49-F238E27FC236}">
              <a16:creationId xmlns:a16="http://schemas.microsoft.com/office/drawing/2014/main" id="{868A40C2-9197-41C2-990A-87DC6E0253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131" name="圖片 130">
          <a:extLst>
            <a:ext uri="{FF2B5EF4-FFF2-40B4-BE49-F238E27FC236}">
              <a16:creationId xmlns:a16="http://schemas.microsoft.com/office/drawing/2014/main" id="{51076ADE-AB5C-4908-8FAF-C61C0B64FE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352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132" name="圖片 131">
          <a:extLst>
            <a:ext uri="{FF2B5EF4-FFF2-40B4-BE49-F238E27FC236}">
              <a16:creationId xmlns:a16="http://schemas.microsoft.com/office/drawing/2014/main" id="{AE121301-31E4-4B14-B947-FFF237EF92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352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133" name="圖片 132">
          <a:extLst>
            <a:ext uri="{FF2B5EF4-FFF2-40B4-BE49-F238E27FC236}">
              <a16:creationId xmlns:a16="http://schemas.microsoft.com/office/drawing/2014/main" id="{4936FC07-CBA5-4368-BA3F-078203F2B7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134" name="圖片 133">
          <a:extLst>
            <a:ext uri="{FF2B5EF4-FFF2-40B4-BE49-F238E27FC236}">
              <a16:creationId xmlns:a16="http://schemas.microsoft.com/office/drawing/2014/main" id="{6F0C8AA1-DA5A-4157-BB01-A289607FA2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35" name="圖片 134">
          <a:extLst>
            <a:ext uri="{FF2B5EF4-FFF2-40B4-BE49-F238E27FC236}">
              <a16:creationId xmlns:a16="http://schemas.microsoft.com/office/drawing/2014/main" id="{8C1A16B9-34A0-4861-ACC9-7131E8BD63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136" name="圖片 135">
          <a:extLst>
            <a:ext uri="{FF2B5EF4-FFF2-40B4-BE49-F238E27FC236}">
              <a16:creationId xmlns:a16="http://schemas.microsoft.com/office/drawing/2014/main" id="{12046392-EFD4-4C81-9F7E-8AE88F248F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37" name="圖片 136">
          <a:extLst>
            <a:ext uri="{FF2B5EF4-FFF2-40B4-BE49-F238E27FC236}">
              <a16:creationId xmlns:a16="http://schemas.microsoft.com/office/drawing/2014/main" id="{71266D64-9433-42DB-9A2C-AD0FDEE014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38" name="圖片 137">
          <a:extLst>
            <a:ext uri="{FF2B5EF4-FFF2-40B4-BE49-F238E27FC236}">
              <a16:creationId xmlns:a16="http://schemas.microsoft.com/office/drawing/2014/main" id="{34026691-D5C4-4E3B-8FC2-A47F3A518F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139" name="圖片 138">
          <a:extLst>
            <a:ext uri="{FF2B5EF4-FFF2-40B4-BE49-F238E27FC236}">
              <a16:creationId xmlns:a16="http://schemas.microsoft.com/office/drawing/2014/main" id="{E2194086-BFC1-44DE-A364-F6569D8111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140" name="圖片 139">
          <a:extLst>
            <a:ext uri="{FF2B5EF4-FFF2-40B4-BE49-F238E27FC236}">
              <a16:creationId xmlns:a16="http://schemas.microsoft.com/office/drawing/2014/main" id="{2145A40F-80B0-4EE9-8C8F-282D535338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41" name="圖片 140">
          <a:extLst>
            <a:ext uri="{FF2B5EF4-FFF2-40B4-BE49-F238E27FC236}">
              <a16:creationId xmlns:a16="http://schemas.microsoft.com/office/drawing/2014/main" id="{BE97E77F-F07E-47C6-A7EB-12330CF963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42" name="圖片 141">
          <a:extLst>
            <a:ext uri="{FF2B5EF4-FFF2-40B4-BE49-F238E27FC236}">
              <a16:creationId xmlns:a16="http://schemas.microsoft.com/office/drawing/2014/main" id="{CA6DDA97-3BC2-433B-8B7F-A353209EAA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43" name="圖片 142">
          <a:extLst>
            <a:ext uri="{FF2B5EF4-FFF2-40B4-BE49-F238E27FC236}">
              <a16:creationId xmlns:a16="http://schemas.microsoft.com/office/drawing/2014/main" id="{8CA0F607-66E1-4D64-9384-A98B03F673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144" name="圖片 143">
          <a:extLst>
            <a:ext uri="{FF2B5EF4-FFF2-40B4-BE49-F238E27FC236}">
              <a16:creationId xmlns:a16="http://schemas.microsoft.com/office/drawing/2014/main" id="{2B960106-0DC1-4EC3-ACB9-51039597FF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145" name="圖片 144">
          <a:extLst>
            <a:ext uri="{FF2B5EF4-FFF2-40B4-BE49-F238E27FC236}">
              <a16:creationId xmlns:a16="http://schemas.microsoft.com/office/drawing/2014/main" id="{4B8B4DCA-4AD5-4A3D-A494-074AB8F8DD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146" name="圖片 145">
          <a:extLst>
            <a:ext uri="{FF2B5EF4-FFF2-40B4-BE49-F238E27FC236}">
              <a16:creationId xmlns:a16="http://schemas.microsoft.com/office/drawing/2014/main" id="{85C89135-D121-46D8-989D-06F62DE359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147" name="圖片 146">
          <a:extLst>
            <a:ext uri="{FF2B5EF4-FFF2-40B4-BE49-F238E27FC236}">
              <a16:creationId xmlns:a16="http://schemas.microsoft.com/office/drawing/2014/main" id="{940FB219-07EA-4B6A-B9DF-15E7BD079B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148" name="圖片 147">
          <a:extLst>
            <a:ext uri="{FF2B5EF4-FFF2-40B4-BE49-F238E27FC236}">
              <a16:creationId xmlns:a16="http://schemas.microsoft.com/office/drawing/2014/main" id="{C54D7744-0A13-4598-8CC8-D5D877C188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149" name="圖片 148">
          <a:extLst>
            <a:ext uri="{FF2B5EF4-FFF2-40B4-BE49-F238E27FC236}">
              <a16:creationId xmlns:a16="http://schemas.microsoft.com/office/drawing/2014/main" id="{07193C36-3607-43FC-8837-B07B60E77F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150" name="圖片 149">
          <a:extLst>
            <a:ext uri="{FF2B5EF4-FFF2-40B4-BE49-F238E27FC236}">
              <a16:creationId xmlns:a16="http://schemas.microsoft.com/office/drawing/2014/main" id="{0669CBD5-7F10-4DBB-825C-B3810D2C6C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16</xdr:row>
      <xdr:rowOff>85726</xdr:rowOff>
    </xdr:from>
    <xdr:ext cx="249866" cy="228600"/>
    <xdr:pic>
      <xdr:nvPicPr>
        <xdr:cNvPr id="151" name="圖片 150">
          <a:extLst>
            <a:ext uri="{FF2B5EF4-FFF2-40B4-BE49-F238E27FC236}">
              <a16:creationId xmlns:a16="http://schemas.microsoft.com/office/drawing/2014/main" id="{E9A80A02-9498-4B1B-9A84-13F173079A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52" name="圖片 151">
          <a:extLst>
            <a:ext uri="{FF2B5EF4-FFF2-40B4-BE49-F238E27FC236}">
              <a16:creationId xmlns:a16="http://schemas.microsoft.com/office/drawing/2014/main" id="{1125D40E-D5BE-40AB-A493-786A71916F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16</xdr:row>
      <xdr:rowOff>85726</xdr:rowOff>
    </xdr:from>
    <xdr:ext cx="249866" cy="228600"/>
    <xdr:pic>
      <xdr:nvPicPr>
        <xdr:cNvPr id="153" name="圖片 152">
          <a:extLst>
            <a:ext uri="{FF2B5EF4-FFF2-40B4-BE49-F238E27FC236}">
              <a16:creationId xmlns:a16="http://schemas.microsoft.com/office/drawing/2014/main" id="{439DF8BF-FBDA-43AE-A686-5805B7E843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54" name="圖片 153">
          <a:extLst>
            <a:ext uri="{FF2B5EF4-FFF2-40B4-BE49-F238E27FC236}">
              <a16:creationId xmlns:a16="http://schemas.microsoft.com/office/drawing/2014/main" id="{B18762A0-EB03-416E-AE63-9C7398D1B5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16</xdr:row>
      <xdr:rowOff>85726</xdr:rowOff>
    </xdr:from>
    <xdr:ext cx="249866" cy="228600"/>
    <xdr:pic>
      <xdr:nvPicPr>
        <xdr:cNvPr id="155" name="圖片 154">
          <a:extLst>
            <a:ext uri="{FF2B5EF4-FFF2-40B4-BE49-F238E27FC236}">
              <a16:creationId xmlns:a16="http://schemas.microsoft.com/office/drawing/2014/main" id="{CCF40A7D-5460-4920-A621-AB45EFE168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156" name="圖片 155">
          <a:extLst>
            <a:ext uri="{FF2B5EF4-FFF2-40B4-BE49-F238E27FC236}">
              <a16:creationId xmlns:a16="http://schemas.microsoft.com/office/drawing/2014/main" id="{5D4F8FBC-5E1A-4417-BBE7-552180BFDD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20</xdr:row>
      <xdr:rowOff>85726</xdr:rowOff>
    </xdr:from>
    <xdr:ext cx="249866" cy="228600"/>
    <xdr:pic>
      <xdr:nvPicPr>
        <xdr:cNvPr id="157" name="圖片 156">
          <a:extLst>
            <a:ext uri="{FF2B5EF4-FFF2-40B4-BE49-F238E27FC236}">
              <a16:creationId xmlns:a16="http://schemas.microsoft.com/office/drawing/2014/main" id="{4B6B5ED5-82A8-4719-8D5D-9DDB1F5DFF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547592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20</xdr:row>
      <xdr:rowOff>85726</xdr:rowOff>
    </xdr:from>
    <xdr:ext cx="249866" cy="228600"/>
    <xdr:pic>
      <xdr:nvPicPr>
        <xdr:cNvPr id="158" name="圖片 157">
          <a:extLst>
            <a:ext uri="{FF2B5EF4-FFF2-40B4-BE49-F238E27FC236}">
              <a16:creationId xmlns:a16="http://schemas.microsoft.com/office/drawing/2014/main" id="{370664BE-5B9F-4B24-ACB3-046E178DCC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547592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19</xdr:row>
      <xdr:rowOff>85726</xdr:rowOff>
    </xdr:from>
    <xdr:ext cx="249866" cy="228600"/>
    <xdr:pic>
      <xdr:nvPicPr>
        <xdr:cNvPr id="159" name="圖片 158">
          <a:extLst>
            <a:ext uri="{FF2B5EF4-FFF2-40B4-BE49-F238E27FC236}">
              <a16:creationId xmlns:a16="http://schemas.microsoft.com/office/drawing/2014/main" id="{5D2D921B-F4B6-41D6-9362-65280DF484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19703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8</xdr:row>
      <xdr:rowOff>85726</xdr:rowOff>
    </xdr:from>
    <xdr:ext cx="249866" cy="228600"/>
    <xdr:pic>
      <xdr:nvPicPr>
        <xdr:cNvPr id="160" name="圖片 159">
          <a:extLst>
            <a:ext uri="{FF2B5EF4-FFF2-40B4-BE49-F238E27FC236}">
              <a16:creationId xmlns:a16="http://schemas.microsoft.com/office/drawing/2014/main" id="{249927EB-948D-4DAA-88C7-C40C51EFED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12921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8</xdr:row>
      <xdr:rowOff>85726</xdr:rowOff>
    </xdr:from>
    <xdr:ext cx="249866" cy="228600"/>
    <xdr:pic>
      <xdr:nvPicPr>
        <xdr:cNvPr id="161" name="圖片 160">
          <a:extLst>
            <a:ext uri="{FF2B5EF4-FFF2-40B4-BE49-F238E27FC236}">
              <a16:creationId xmlns:a16="http://schemas.microsoft.com/office/drawing/2014/main" id="{4F5204F4-C525-4A3C-BAFA-1816806F99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12921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162" name="圖片 161">
          <a:extLst>
            <a:ext uri="{FF2B5EF4-FFF2-40B4-BE49-F238E27FC236}">
              <a16:creationId xmlns:a16="http://schemas.microsoft.com/office/drawing/2014/main" id="{7582CC17-6CC5-4FB4-A4B9-FA0B1C0349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163" name="圖片 162">
          <a:extLst>
            <a:ext uri="{FF2B5EF4-FFF2-40B4-BE49-F238E27FC236}">
              <a16:creationId xmlns:a16="http://schemas.microsoft.com/office/drawing/2014/main" id="{7E03FFF0-BCD5-4A9C-86D7-BEEE7E835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164" name="圖片 163">
          <a:extLst>
            <a:ext uri="{FF2B5EF4-FFF2-40B4-BE49-F238E27FC236}">
              <a16:creationId xmlns:a16="http://schemas.microsoft.com/office/drawing/2014/main" id="{DC29CBA3-6CD1-40AB-9427-7021236F9D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165" name="圖片 164">
          <a:extLst>
            <a:ext uri="{FF2B5EF4-FFF2-40B4-BE49-F238E27FC236}">
              <a16:creationId xmlns:a16="http://schemas.microsoft.com/office/drawing/2014/main" id="{F0F1846B-DF41-4D65-892A-6B7451E227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166" name="圖片 165">
          <a:extLst>
            <a:ext uri="{FF2B5EF4-FFF2-40B4-BE49-F238E27FC236}">
              <a16:creationId xmlns:a16="http://schemas.microsoft.com/office/drawing/2014/main" id="{CDC40E89-288F-4A5C-99CE-7E73C49C3F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167" name="圖片 166">
          <a:extLst>
            <a:ext uri="{FF2B5EF4-FFF2-40B4-BE49-F238E27FC236}">
              <a16:creationId xmlns:a16="http://schemas.microsoft.com/office/drawing/2014/main" id="{6DB9A6EB-B0B6-4AF2-820C-75B43D1088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168" name="圖片 167">
          <a:extLst>
            <a:ext uri="{FF2B5EF4-FFF2-40B4-BE49-F238E27FC236}">
              <a16:creationId xmlns:a16="http://schemas.microsoft.com/office/drawing/2014/main" id="{27B77AF2-D4BD-46EC-80D4-D75E674228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169" name="圖片 168">
          <a:extLst>
            <a:ext uri="{FF2B5EF4-FFF2-40B4-BE49-F238E27FC236}">
              <a16:creationId xmlns:a16="http://schemas.microsoft.com/office/drawing/2014/main" id="{B5C5101C-EBBC-4261-8E51-49CCE2C1B7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170" name="圖片 169">
          <a:extLst>
            <a:ext uri="{FF2B5EF4-FFF2-40B4-BE49-F238E27FC236}">
              <a16:creationId xmlns:a16="http://schemas.microsoft.com/office/drawing/2014/main" id="{5A765F73-93AF-40A7-B0B0-F68DBEE8CC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171" name="圖片 170">
          <a:extLst>
            <a:ext uri="{FF2B5EF4-FFF2-40B4-BE49-F238E27FC236}">
              <a16:creationId xmlns:a16="http://schemas.microsoft.com/office/drawing/2014/main" id="{14B6D2F4-3B2D-4562-9701-7C744AF984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172" name="圖片 171">
          <a:extLst>
            <a:ext uri="{FF2B5EF4-FFF2-40B4-BE49-F238E27FC236}">
              <a16:creationId xmlns:a16="http://schemas.microsoft.com/office/drawing/2014/main" id="{30CF53A7-B8A9-4935-86B0-838C62F0EC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173" name="圖片 172">
          <a:extLst>
            <a:ext uri="{FF2B5EF4-FFF2-40B4-BE49-F238E27FC236}">
              <a16:creationId xmlns:a16="http://schemas.microsoft.com/office/drawing/2014/main" id="{6D4DD76E-DD3D-49AD-9703-20D97BC139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74" name="圖片 173">
          <a:extLst>
            <a:ext uri="{FF2B5EF4-FFF2-40B4-BE49-F238E27FC236}">
              <a16:creationId xmlns:a16="http://schemas.microsoft.com/office/drawing/2014/main" id="{0108A058-2A54-401B-83E2-6968959687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175" name="圖片 174">
          <a:extLst>
            <a:ext uri="{FF2B5EF4-FFF2-40B4-BE49-F238E27FC236}">
              <a16:creationId xmlns:a16="http://schemas.microsoft.com/office/drawing/2014/main" id="{7E9AE295-DDF4-44F4-869E-D76674D9B1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76" name="圖片 175">
          <a:extLst>
            <a:ext uri="{FF2B5EF4-FFF2-40B4-BE49-F238E27FC236}">
              <a16:creationId xmlns:a16="http://schemas.microsoft.com/office/drawing/2014/main" id="{56A3753B-52F1-416F-B613-1C99231864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177" name="圖片 176">
          <a:extLst>
            <a:ext uri="{FF2B5EF4-FFF2-40B4-BE49-F238E27FC236}">
              <a16:creationId xmlns:a16="http://schemas.microsoft.com/office/drawing/2014/main" id="{615745D3-4BBB-476D-819A-E38147BB35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78" name="圖片 177">
          <a:extLst>
            <a:ext uri="{FF2B5EF4-FFF2-40B4-BE49-F238E27FC236}">
              <a16:creationId xmlns:a16="http://schemas.microsoft.com/office/drawing/2014/main" id="{98A9B16C-31AA-4A5E-9D06-74AC840300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179" name="圖片 178">
          <a:extLst>
            <a:ext uri="{FF2B5EF4-FFF2-40B4-BE49-F238E27FC236}">
              <a16:creationId xmlns:a16="http://schemas.microsoft.com/office/drawing/2014/main" id="{CC146996-3CD4-4C0D-970B-48475EEC03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80" name="圖片 179">
          <a:extLst>
            <a:ext uri="{FF2B5EF4-FFF2-40B4-BE49-F238E27FC236}">
              <a16:creationId xmlns:a16="http://schemas.microsoft.com/office/drawing/2014/main" id="{1AEA0408-B457-4CB3-81C2-879233D524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181" name="圖片 180">
          <a:extLst>
            <a:ext uri="{FF2B5EF4-FFF2-40B4-BE49-F238E27FC236}">
              <a16:creationId xmlns:a16="http://schemas.microsoft.com/office/drawing/2014/main" id="{8C226B50-E308-474D-8C31-15BC376DCB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182" name="圖片 181">
          <a:extLst>
            <a:ext uri="{FF2B5EF4-FFF2-40B4-BE49-F238E27FC236}">
              <a16:creationId xmlns:a16="http://schemas.microsoft.com/office/drawing/2014/main" id="{AE0F0D5E-60D4-41B1-88A0-048ED935CE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183" name="圖片 182">
          <a:extLst>
            <a:ext uri="{FF2B5EF4-FFF2-40B4-BE49-F238E27FC236}">
              <a16:creationId xmlns:a16="http://schemas.microsoft.com/office/drawing/2014/main" id="{21301179-69C1-429D-8714-4E2EA3CB21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184" name="圖片 183">
          <a:extLst>
            <a:ext uri="{FF2B5EF4-FFF2-40B4-BE49-F238E27FC236}">
              <a16:creationId xmlns:a16="http://schemas.microsoft.com/office/drawing/2014/main" id="{C0012C14-0370-45EE-9311-D99F7A1B0F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185" name="圖片 184">
          <a:extLst>
            <a:ext uri="{FF2B5EF4-FFF2-40B4-BE49-F238E27FC236}">
              <a16:creationId xmlns:a16="http://schemas.microsoft.com/office/drawing/2014/main" id="{E5DF9CED-75CE-4702-9064-31C38C6872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186" name="圖片 185">
          <a:extLst>
            <a:ext uri="{FF2B5EF4-FFF2-40B4-BE49-F238E27FC236}">
              <a16:creationId xmlns:a16="http://schemas.microsoft.com/office/drawing/2014/main" id="{8802F730-3E1F-48ED-A6CD-89CC8C713F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187" name="圖片 186">
          <a:extLst>
            <a:ext uri="{FF2B5EF4-FFF2-40B4-BE49-F238E27FC236}">
              <a16:creationId xmlns:a16="http://schemas.microsoft.com/office/drawing/2014/main" id="{130F5539-CF67-40DC-89A4-671A10878B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188" name="圖片 187">
          <a:extLst>
            <a:ext uri="{FF2B5EF4-FFF2-40B4-BE49-F238E27FC236}">
              <a16:creationId xmlns:a16="http://schemas.microsoft.com/office/drawing/2014/main" id="{FAE94B5D-FEC8-4B72-AEB2-4DF56DBDB8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189" name="圖片 188">
          <a:extLst>
            <a:ext uri="{FF2B5EF4-FFF2-40B4-BE49-F238E27FC236}">
              <a16:creationId xmlns:a16="http://schemas.microsoft.com/office/drawing/2014/main" id="{13C40860-07A2-41C7-84CD-E2D767382F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190" name="圖片 189">
          <a:extLst>
            <a:ext uri="{FF2B5EF4-FFF2-40B4-BE49-F238E27FC236}">
              <a16:creationId xmlns:a16="http://schemas.microsoft.com/office/drawing/2014/main" id="{F9FDCA4C-E8BD-4A02-A010-7BA2A4F9AC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191" name="圖片 190">
          <a:extLst>
            <a:ext uri="{FF2B5EF4-FFF2-40B4-BE49-F238E27FC236}">
              <a16:creationId xmlns:a16="http://schemas.microsoft.com/office/drawing/2014/main" id="{A94DFB19-CBFF-4168-8F62-5A28CC44A5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192" name="圖片 191">
          <a:extLst>
            <a:ext uri="{FF2B5EF4-FFF2-40B4-BE49-F238E27FC236}">
              <a16:creationId xmlns:a16="http://schemas.microsoft.com/office/drawing/2014/main" id="{34124870-D72A-405D-9050-9D778770C5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95251</xdr:rowOff>
    </xdr:from>
    <xdr:ext cx="249866" cy="228600"/>
    <xdr:pic>
      <xdr:nvPicPr>
        <xdr:cNvPr id="193" name="圖片 192">
          <a:extLst>
            <a:ext uri="{FF2B5EF4-FFF2-40B4-BE49-F238E27FC236}">
              <a16:creationId xmlns:a16="http://schemas.microsoft.com/office/drawing/2014/main" id="{8CE4B77D-8DFA-42B6-8EC1-2A7F82D58F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573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95251</xdr:rowOff>
    </xdr:from>
    <xdr:ext cx="249866" cy="228600"/>
    <xdr:pic>
      <xdr:nvPicPr>
        <xdr:cNvPr id="194" name="圖片 193">
          <a:extLst>
            <a:ext uri="{FF2B5EF4-FFF2-40B4-BE49-F238E27FC236}">
              <a16:creationId xmlns:a16="http://schemas.microsoft.com/office/drawing/2014/main" id="{E6A257EA-98C1-4D66-BB6C-AC1587D3CA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573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195" name="圖片 194">
          <a:extLst>
            <a:ext uri="{FF2B5EF4-FFF2-40B4-BE49-F238E27FC236}">
              <a16:creationId xmlns:a16="http://schemas.microsoft.com/office/drawing/2014/main" id="{8FD852B6-266F-4266-B3B5-583C964FFD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196" name="圖片 195">
          <a:extLst>
            <a:ext uri="{FF2B5EF4-FFF2-40B4-BE49-F238E27FC236}">
              <a16:creationId xmlns:a16="http://schemas.microsoft.com/office/drawing/2014/main" id="{8FA11D5A-A219-4193-86A1-CEEB4ED7FA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197" name="圖片 196">
          <a:extLst>
            <a:ext uri="{FF2B5EF4-FFF2-40B4-BE49-F238E27FC236}">
              <a16:creationId xmlns:a16="http://schemas.microsoft.com/office/drawing/2014/main" id="{525AE1DB-FC08-4FE3-9D43-F4AF3F43FA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198" name="圖片 197">
          <a:extLst>
            <a:ext uri="{FF2B5EF4-FFF2-40B4-BE49-F238E27FC236}">
              <a16:creationId xmlns:a16="http://schemas.microsoft.com/office/drawing/2014/main" id="{642D1174-E714-467D-965E-8ED4C1ED1B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199" name="圖片 198">
          <a:extLst>
            <a:ext uri="{FF2B5EF4-FFF2-40B4-BE49-F238E27FC236}">
              <a16:creationId xmlns:a16="http://schemas.microsoft.com/office/drawing/2014/main" id="{080C2FAF-0124-4DC6-B711-23BECF2BC7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200" name="圖片 199">
          <a:extLst>
            <a:ext uri="{FF2B5EF4-FFF2-40B4-BE49-F238E27FC236}">
              <a16:creationId xmlns:a16="http://schemas.microsoft.com/office/drawing/2014/main" id="{4A5BECA9-C10C-4FAF-B08B-8F3334C204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201" name="圖片 200">
          <a:extLst>
            <a:ext uri="{FF2B5EF4-FFF2-40B4-BE49-F238E27FC236}">
              <a16:creationId xmlns:a16="http://schemas.microsoft.com/office/drawing/2014/main" id="{4648B861-5419-4C77-A3DA-7E3BBA34C6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4</xdr:col>
      <xdr:colOff>30480</xdr:colOff>
      <xdr:row>3</xdr:row>
      <xdr:rowOff>0</xdr:rowOff>
    </xdr:from>
    <xdr:to>
      <xdr:col>4</xdr:col>
      <xdr:colOff>280346</xdr:colOff>
      <xdr:row>3</xdr:row>
      <xdr:rowOff>228600</xdr:rowOff>
    </xdr:to>
    <xdr:pic>
      <xdr:nvPicPr>
        <xdr:cNvPr id="202" name="圖片 201">
          <a:extLst>
            <a:ext uri="{FF2B5EF4-FFF2-40B4-BE49-F238E27FC236}">
              <a16:creationId xmlns:a16="http://schemas.microsoft.com/office/drawing/2014/main" id="{9FB4258C-6818-4812-9BC5-EBA244B1C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two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203" name="圖片 202">
          <a:extLst>
            <a:ext uri="{FF2B5EF4-FFF2-40B4-BE49-F238E27FC236}">
              <a16:creationId xmlns:a16="http://schemas.microsoft.com/office/drawing/2014/main" id="{F1909335-897A-47A7-813D-BD9EFFE4EC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204" name="圖片 203">
          <a:extLst>
            <a:ext uri="{FF2B5EF4-FFF2-40B4-BE49-F238E27FC236}">
              <a16:creationId xmlns:a16="http://schemas.microsoft.com/office/drawing/2014/main" id="{C4996139-4F2A-4B85-A856-747E022F3F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205" name="圖片 204">
          <a:extLst>
            <a:ext uri="{FF2B5EF4-FFF2-40B4-BE49-F238E27FC236}">
              <a16:creationId xmlns:a16="http://schemas.microsoft.com/office/drawing/2014/main" id="{44F7EC7D-3FA3-4861-90F0-6260970D1D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206" name="圖片 205">
          <a:extLst>
            <a:ext uri="{FF2B5EF4-FFF2-40B4-BE49-F238E27FC236}">
              <a16:creationId xmlns:a16="http://schemas.microsoft.com/office/drawing/2014/main" id="{251E58E1-B131-4B08-BD6B-830139D3DC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207" name="圖片 206">
          <a:extLst>
            <a:ext uri="{FF2B5EF4-FFF2-40B4-BE49-F238E27FC236}">
              <a16:creationId xmlns:a16="http://schemas.microsoft.com/office/drawing/2014/main" id="{4DB0FD80-F9C0-40DF-845F-00642A5371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208" name="圖片 207">
          <a:extLst>
            <a:ext uri="{FF2B5EF4-FFF2-40B4-BE49-F238E27FC236}">
              <a16:creationId xmlns:a16="http://schemas.microsoft.com/office/drawing/2014/main" id="{151AA1EA-62E4-4DFA-8420-8F8B650B81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209" name="圖片 208">
          <a:extLst>
            <a:ext uri="{FF2B5EF4-FFF2-40B4-BE49-F238E27FC236}">
              <a16:creationId xmlns:a16="http://schemas.microsoft.com/office/drawing/2014/main" id="{12116B28-D605-41F5-BAAA-4616DE263F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210" name="圖片 209">
          <a:extLst>
            <a:ext uri="{FF2B5EF4-FFF2-40B4-BE49-F238E27FC236}">
              <a16:creationId xmlns:a16="http://schemas.microsoft.com/office/drawing/2014/main" id="{734FCE80-F489-4A3D-8C69-21C04434B0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211" name="圖片 210">
          <a:extLst>
            <a:ext uri="{FF2B5EF4-FFF2-40B4-BE49-F238E27FC236}">
              <a16:creationId xmlns:a16="http://schemas.microsoft.com/office/drawing/2014/main" id="{A3D3F692-4A7C-4578-8A18-BCDB6517FD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212" name="圖片 211">
          <a:extLst>
            <a:ext uri="{FF2B5EF4-FFF2-40B4-BE49-F238E27FC236}">
              <a16:creationId xmlns:a16="http://schemas.microsoft.com/office/drawing/2014/main" id="{7CD5FB24-F801-4EAE-8172-C52779F27F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213" name="圖片 212">
          <a:extLst>
            <a:ext uri="{FF2B5EF4-FFF2-40B4-BE49-F238E27FC236}">
              <a16:creationId xmlns:a16="http://schemas.microsoft.com/office/drawing/2014/main" id="{7C2960FA-9F7F-4425-ADBA-3CC284C122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214" name="圖片 213">
          <a:extLst>
            <a:ext uri="{FF2B5EF4-FFF2-40B4-BE49-F238E27FC236}">
              <a16:creationId xmlns:a16="http://schemas.microsoft.com/office/drawing/2014/main" id="{27A78A55-AD68-4453-B609-F136AE02F9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215" name="圖片 214">
          <a:extLst>
            <a:ext uri="{FF2B5EF4-FFF2-40B4-BE49-F238E27FC236}">
              <a16:creationId xmlns:a16="http://schemas.microsoft.com/office/drawing/2014/main" id="{4247DA1A-C262-404D-A8AD-2356549003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3</xdr:row>
      <xdr:rowOff>0</xdr:rowOff>
    </xdr:from>
    <xdr:ext cx="249866" cy="228600"/>
    <xdr:pic>
      <xdr:nvPicPr>
        <xdr:cNvPr id="216" name="圖片 215">
          <a:extLst>
            <a:ext uri="{FF2B5EF4-FFF2-40B4-BE49-F238E27FC236}">
              <a16:creationId xmlns:a16="http://schemas.microsoft.com/office/drawing/2014/main" id="{BBC91263-403F-455B-A74E-00172C9340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3</xdr:row>
      <xdr:rowOff>0</xdr:rowOff>
    </xdr:from>
    <xdr:ext cx="249866" cy="228600"/>
    <xdr:pic>
      <xdr:nvPicPr>
        <xdr:cNvPr id="217" name="圖片 216">
          <a:extLst>
            <a:ext uri="{FF2B5EF4-FFF2-40B4-BE49-F238E27FC236}">
              <a16:creationId xmlns:a16="http://schemas.microsoft.com/office/drawing/2014/main" id="{4222CF3B-AB46-48F1-AA67-8764230DD9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218" name="圖片 217">
          <a:extLst>
            <a:ext uri="{FF2B5EF4-FFF2-40B4-BE49-F238E27FC236}">
              <a16:creationId xmlns:a16="http://schemas.microsoft.com/office/drawing/2014/main" id="{A1A0B0C9-9F8D-42EE-B624-430C673FC9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219" name="圖片 218">
          <a:extLst>
            <a:ext uri="{FF2B5EF4-FFF2-40B4-BE49-F238E27FC236}">
              <a16:creationId xmlns:a16="http://schemas.microsoft.com/office/drawing/2014/main" id="{5AD6793A-DE31-4820-AD67-B6B5AFDB3E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220" name="圖片 219">
          <a:extLst>
            <a:ext uri="{FF2B5EF4-FFF2-40B4-BE49-F238E27FC236}">
              <a16:creationId xmlns:a16="http://schemas.microsoft.com/office/drawing/2014/main" id="{D12FB74A-23A1-4C3D-B758-D707950EE5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221" name="圖片 220">
          <a:extLst>
            <a:ext uri="{FF2B5EF4-FFF2-40B4-BE49-F238E27FC236}">
              <a16:creationId xmlns:a16="http://schemas.microsoft.com/office/drawing/2014/main" id="{625A9716-B75F-4EEF-8FAD-D21E567F72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222" name="圖片 221">
          <a:extLst>
            <a:ext uri="{FF2B5EF4-FFF2-40B4-BE49-F238E27FC236}">
              <a16:creationId xmlns:a16="http://schemas.microsoft.com/office/drawing/2014/main" id="{BD7674F7-D9D8-469F-B335-D82EA77F1B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223" name="圖片 222">
          <a:extLst>
            <a:ext uri="{FF2B5EF4-FFF2-40B4-BE49-F238E27FC236}">
              <a16:creationId xmlns:a16="http://schemas.microsoft.com/office/drawing/2014/main" id="{2D7F443C-5D3B-4693-83A6-8B97FF6839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224" name="圖片 223">
          <a:extLst>
            <a:ext uri="{FF2B5EF4-FFF2-40B4-BE49-F238E27FC236}">
              <a16:creationId xmlns:a16="http://schemas.microsoft.com/office/drawing/2014/main" id="{9D73ACF8-033B-4518-8EE7-E989BAD8E2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225" name="圖片 224">
          <a:extLst>
            <a:ext uri="{FF2B5EF4-FFF2-40B4-BE49-F238E27FC236}">
              <a16:creationId xmlns:a16="http://schemas.microsoft.com/office/drawing/2014/main" id="{E88B68B6-E168-4077-A49B-96E18BBD7F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226" name="圖片 225">
          <a:extLst>
            <a:ext uri="{FF2B5EF4-FFF2-40B4-BE49-F238E27FC236}">
              <a16:creationId xmlns:a16="http://schemas.microsoft.com/office/drawing/2014/main" id="{B5BAC8C3-CFED-4E4C-82D0-0D83F02CD3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227" name="圖片 226">
          <a:extLst>
            <a:ext uri="{FF2B5EF4-FFF2-40B4-BE49-F238E27FC236}">
              <a16:creationId xmlns:a16="http://schemas.microsoft.com/office/drawing/2014/main" id="{FF3C1D7C-1BCD-4E70-BE97-BA23CF7DE2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228" name="圖片 227">
          <a:extLst>
            <a:ext uri="{FF2B5EF4-FFF2-40B4-BE49-F238E27FC236}">
              <a16:creationId xmlns:a16="http://schemas.microsoft.com/office/drawing/2014/main" id="{CADC5031-82AF-4076-AF5A-CC15FECFAF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229" name="圖片 228">
          <a:extLst>
            <a:ext uri="{FF2B5EF4-FFF2-40B4-BE49-F238E27FC236}">
              <a16:creationId xmlns:a16="http://schemas.microsoft.com/office/drawing/2014/main" id="{7570D3AA-E0E5-49F2-8186-E8A4499F60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230" name="圖片 229">
          <a:extLst>
            <a:ext uri="{FF2B5EF4-FFF2-40B4-BE49-F238E27FC236}">
              <a16:creationId xmlns:a16="http://schemas.microsoft.com/office/drawing/2014/main" id="{B32E69D1-B6E9-4351-A4D5-B335A7352C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231" name="圖片 230">
          <a:extLst>
            <a:ext uri="{FF2B5EF4-FFF2-40B4-BE49-F238E27FC236}">
              <a16:creationId xmlns:a16="http://schemas.microsoft.com/office/drawing/2014/main" id="{E3435A8B-772A-448C-A90F-B9A74DE151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232" name="圖片 231">
          <a:extLst>
            <a:ext uri="{FF2B5EF4-FFF2-40B4-BE49-F238E27FC236}">
              <a16:creationId xmlns:a16="http://schemas.microsoft.com/office/drawing/2014/main" id="{3E6A7FBC-08B6-4463-AE53-4D4D668BFA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233" name="圖片 232">
          <a:extLst>
            <a:ext uri="{FF2B5EF4-FFF2-40B4-BE49-F238E27FC236}">
              <a16:creationId xmlns:a16="http://schemas.microsoft.com/office/drawing/2014/main" id="{ADAC16FB-ED60-41B1-A07C-840E0C9AE9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234" name="圖片 233">
          <a:extLst>
            <a:ext uri="{FF2B5EF4-FFF2-40B4-BE49-F238E27FC236}">
              <a16:creationId xmlns:a16="http://schemas.microsoft.com/office/drawing/2014/main" id="{585A013F-4B5C-4D19-9E06-D721D330A1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235" name="圖片 234">
          <a:extLst>
            <a:ext uri="{FF2B5EF4-FFF2-40B4-BE49-F238E27FC236}">
              <a16:creationId xmlns:a16="http://schemas.microsoft.com/office/drawing/2014/main" id="{B90DABDB-C8FD-48FD-9643-1387F3D47E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236" name="圖片 235">
          <a:extLst>
            <a:ext uri="{FF2B5EF4-FFF2-40B4-BE49-F238E27FC236}">
              <a16:creationId xmlns:a16="http://schemas.microsoft.com/office/drawing/2014/main" id="{1B0DEAFF-1836-47EC-8455-AF88A49BEB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237" name="圖片 236">
          <a:extLst>
            <a:ext uri="{FF2B5EF4-FFF2-40B4-BE49-F238E27FC236}">
              <a16:creationId xmlns:a16="http://schemas.microsoft.com/office/drawing/2014/main" id="{AD2895B8-D028-4B1D-A73E-CCCD2548C7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238" name="圖片 237">
          <a:extLst>
            <a:ext uri="{FF2B5EF4-FFF2-40B4-BE49-F238E27FC236}">
              <a16:creationId xmlns:a16="http://schemas.microsoft.com/office/drawing/2014/main" id="{95E9E827-B3C0-4138-AE3E-086B2D3593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239" name="圖片 238">
          <a:extLst>
            <a:ext uri="{FF2B5EF4-FFF2-40B4-BE49-F238E27FC236}">
              <a16:creationId xmlns:a16="http://schemas.microsoft.com/office/drawing/2014/main" id="{FF36F990-91D7-44CC-A1C8-FD2EE6BAB7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240" name="圖片 239">
          <a:extLst>
            <a:ext uri="{FF2B5EF4-FFF2-40B4-BE49-F238E27FC236}">
              <a16:creationId xmlns:a16="http://schemas.microsoft.com/office/drawing/2014/main" id="{D949F6D8-D6AE-4F6D-9394-5A4B75CDD9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241" name="圖片 240">
          <a:extLst>
            <a:ext uri="{FF2B5EF4-FFF2-40B4-BE49-F238E27FC236}">
              <a16:creationId xmlns:a16="http://schemas.microsoft.com/office/drawing/2014/main" id="{6F91B538-22B9-419B-B0FA-F21EAC589B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85726</xdr:rowOff>
    </xdr:from>
    <xdr:ext cx="249866" cy="228600"/>
    <xdr:pic>
      <xdr:nvPicPr>
        <xdr:cNvPr id="242" name="圖片 241">
          <a:extLst>
            <a:ext uri="{FF2B5EF4-FFF2-40B4-BE49-F238E27FC236}">
              <a16:creationId xmlns:a16="http://schemas.microsoft.com/office/drawing/2014/main" id="{E6EA9448-86B4-440D-8671-B93F8B915D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4</xdr:row>
      <xdr:rowOff>85726</xdr:rowOff>
    </xdr:from>
    <xdr:ext cx="249866" cy="228600"/>
    <xdr:pic>
      <xdr:nvPicPr>
        <xdr:cNvPr id="243" name="圖片 242">
          <a:extLst>
            <a:ext uri="{FF2B5EF4-FFF2-40B4-BE49-F238E27FC236}">
              <a16:creationId xmlns:a16="http://schemas.microsoft.com/office/drawing/2014/main" id="{D00FB202-4E67-406F-97A9-9DD8088A60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244" name="圖片 243">
          <a:extLst>
            <a:ext uri="{FF2B5EF4-FFF2-40B4-BE49-F238E27FC236}">
              <a16:creationId xmlns:a16="http://schemas.microsoft.com/office/drawing/2014/main" id="{622989E4-237A-45A9-9D27-79845FA3AD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245" name="圖片 244">
          <a:extLst>
            <a:ext uri="{FF2B5EF4-FFF2-40B4-BE49-F238E27FC236}">
              <a16:creationId xmlns:a16="http://schemas.microsoft.com/office/drawing/2014/main" id="{0EC2378F-6909-4242-BE61-6C085E525B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246" name="圖片 245">
          <a:extLst>
            <a:ext uri="{FF2B5EF4-FFF2-40B4-BE49-F238E27FC236}">
              <a16:creationId xmlns:a16="http://schemas.microsoft.com/office/drawing/2014/main" id="{961B5B86-21F7-448E-B444-8BF1C0A8A9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247" name="圖片 246">
          <a:extLst>
            <a:ext uri="{FF2B5EF4-FFF2-40B4-BE49-F238E27FC236}">
              <a16:creationId xmlns:a16="http://schemas.microsoft.com/office/drawing/2014/main" id="{AC31FA05-DF27-42A6-AB16-F247E47CE9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248" name="圖片 247">
          <a:extLst>
            <a:ext uri="{FF2B5EF4-FFF2-40B4-BE49-F238E27FC236}">
              <a16:creationId xmlns:a16="http://schemas.microsoft.com/office/drawing/2014/main" id="{102107C2-3FD4-4879-9AF7-DB2FB759FA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249" name="圖片 248">
          <a:extLst>
            <a:ext uri="{FF2B5EF4-FFF2-40B4-BE49-F238E27FC236}">
              <a16:creationId xmlns:a16="http://schemas.microsoft.com/office/drawing/2014/main" id="{A6445212-74BD-4E4A-8C99-6BCF23FAA0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250" name="圖片 249">
          <a:extLst>
            <a:ext uri="{FF2B5EF4-FFF2-40B4-BE49-F238E27FC236}">
              <a16:creationId xmlns:a16="http://schemas.microsoft.com/office/drawing/2014/main" id="{42E6C754-9F0C-4BFD-B7CD-2D25090BFA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251" name="圖片 250">
          <a:extLst>
            <a:ext uri="{FF2B5EF4-FFF2-40B4-BE49-F238E27FC236}">
              <a16:creationId xmlns:a16="http://schemas.microsoft.com/office/drawing/2014/main" id="{4A9A5801-E942-4D6F-AF5D-CFC0ED54A8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252" name="圖片 251">
          <a:extLst>
            <a:ext uri="{FF2B5EF4-FFF2-40B4-BE49-F238E27FC236}">
              <a16:creationId xmlns:a16="http://schemas.microsoft.com/office/drawing/2014/main" id="{AFE469DB-6FEB-4D94-B0D6-70D9C9F063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253" name="圖片 252">
          <a:extLst>
            <a:ext uri="{FF2B5EF4-FFF2-40B4-BE49-F238E27FC236}">
              <a16:creationId xmlns:a16="http://schemas.microsoft.com/office/drawing/2014/main" id="{ACDF26CB-1344-421D-BE63-389296C3F6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254" name="圖片 253">
          <a:extLst>
            <a:ext uri="{FF2B5EF4-FFF2-40B4-BE49-F238E27FC236}">
              <a16:creationId xmlns:a16="http://schemas.microsoft.com/office/drawing/2014/main" id="{67E772D0-6102-4817-9148-82DC94878C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255" name="圖片 254">
          <a:extLst>
            <a:ext uri="{FF2B5EF4-FFF2-40B4-BE49-F238E27FC236}">
              <a16:creationId xmlns:a16="http://schemas.microsoft.com/office/drawing/2014/main" id="{85FB4A64-2D23-4CDB-BC63-190E00F34D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256" name="圖片 255">
          <a:extLst>
            <a:ext uri="{FF2B5EF4-FFF2-40B4-BE49-F238E27FC236}">
              <a16:creationId xmlns:a16="http://schemas.microsoft.com/office/drawing/2014/main" id="{C4B955F5-C6BD-483E-8ACF-6422257F20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257" name="圖片 256">
          <a:extLst>
            <a:ext uri="{FF2B5EF4-FFF2-40B4-BE49-F238E27FC236}">
              <a16:creationId xmlns:a16="http://schemas.microsoft.com/office/drawing/2014/main" id="{EF1707E6-5B42-45B7-8285-7F7FE892DC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258" name="圖片 257">
          <a:extLst>
            <a:ext uri="{FF2B5EF4-FFF2-40B4-BE49-F238E27FC236}">
              <a16:creationId xmlns:a16="http://schemas.microsoft.com/office/drawing/2014/main" id="{19B23B42-422E-4D67-9899-EE881871CF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259" name="圖片 258">
          <a:extLst>
            <a:ext uri="{FF2B5EF4-FFF2-40B4-BE49-F238E27FC236}">
              <a16:creationId xmlns:a16="http://schemas.microsoft.com/office/drawing/2014/main" id="{FF877199-E482-4BB0-9561-6E2F5F30D9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260" name="圖片 259">
          <a:extLst>
            <a:ext uri="{FF2B5EF4-FFF2-40B4-BE49-F238E27FC236}">
              <a16:creationId xmlns:a16="http://schemas.microsoft.com/office/drawing/2014/main" id="{25AE61DF-5B72-4F3B-8351-A6AC7AE83E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261" name="圖片 260">
          <a:extLst>
            <a:ext uri="{FF2B5EF4-FFF2-40B4-BE49-F238E27FC236}">
              <a16:creationId xmlns:a16="http://schemas.microsoft.com/office/drawing/2014/main" id="{B0E88F67-E543-4450-A401-F47BD05FD0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262" name="圖片 261">
          <a:extLst>
            <a:ext uri="{FF2B5EF4-FFF2-40B4-BE49-F238E27FC236}">
              <a16:creationId xmlns:a16="http://schemas.microsoft.com/office/drawing/2014/main" id="{48916DC7-81C2-4907-8418-CCD020A1EC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263" name="圖片 262">
          <a:extLst>
            <a:ext uri="{FF2B5EF4-FFF2-40B4-BE49-F238E27FC236}">
              <a16:creationId xmlns:a16="http://schemas.microsoft.com/office/drawing/2014/main" id="{B38552A5-8C12-40C4-A956-4324922EC5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264" name="圖片 263">
          <a:extLst>
            <a:ext uri="{FF2B5EF4-FFF2-40B4-BE49-F238E27FC236}">
              <a16:creationId xmlns:a16="http://schemas.microsoft.com/office/drawing/2014/main" id="{1F65A829-E7D9-441A-8AEF-802B613E88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265" name="圖片 264">
          <a:extLst>
            <a:ext uri="{FF2B5EF4-FFF2-40B4-BE49-F238E27FC236}">
              <a16:creationId xmlns:a16="http://schemas.microsoft.com/office/drawing/2014/main" id="{5456B562-A6B3-4417-9E4E-4C8FA78345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266" name="圖片 265">
          <a:extLst>
            <a:ext uri="{FF2B5EF4-FFF2-40B4-BE49-F238E27FC236}">
              <a16:creationId xmlns:a16="http://schemas.microsoft.com/office/drawing/2014/main" id="{8662A580-3670-41C1-AC3C-EC07B01978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267" name="圖片 266">
          <a:extLst>
            <a:ext uri="{FF2B5EF4-FFF2-40B4-BE49-F238E27FC236}">
              <a16:creationId xmlns:a16="http://schemas.microsoft.com/office/drawing/2014/main" id="{1924F056-DF45-406C-8C2B-9E4077C7DE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268" name="圖片 267">
          <a:extLst>
            <a:ext uri="{FF2B5EF4-FFF2-40B4-BE49-F238E27FC236}">
              <a16:creationId xmlns:a16="http://schemas.microsoft.com/office/drawing/2014/main" id="{3B0AB610-B6C7-4215-AFAE-643E300915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269" name="圖片 268">
          <a:extLst>
            <a:ext uri="{FF2B5EF4-FFF2-40B4-BE49-F238E27FC236}">
              <a16:creationId xmlns:a16="http://schemas.microsoft.com/office/drawing/2014/main" id="{6A6368BB-4C84-47D0-A6F0-39766E48E8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270" name="圖片 269">
          <a:extLst>
            <a:ext uri="{FF2B5EF4-FFF2-40B4-BE49-F238E27FC236}">
              <a16:creationId xmlns:a16="http://schemas.microsoft.com/office/drawing/2014/main" id="{CA977AF4-1587-4101-82A2-00A31B0468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85726</xdr:rowOff>
    </xdr:from>
    <xdr:ext cx="249866" cy="228600"/>
    <xdr:pic>
      <xdr:nvPicPr>
        <xdr:cNvPr id="271" name="圖片 270">
          <a:extLst>
            <a:ext uri="{FF2B5EF4-FFF2-40B4-BE49-F238E27FC236}">
              <a16:creationId xmlns:a16="http://schemas.microsoft.com/office/drawing/2014/main" id="{2D1FA559-4FB8-4D0A-A735-4E52D7815E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4</xdr:row>
      <xdr:rowOff>85726</xdr:rowOff>
    </xdr:from>
    <xdr:ext cx="249866" cy="228600"/>
    <xdr:pic>
      <xdr:nvPicPr>
        <xdr:cNvPr id="272" name="圖片 271">
          <a:extLst>
            <a:ext uri="{FF2B5EF4-FFF2-40B4-BE49-F238E27FC236}">
              <a16:creationId xmlns:a16="http://schemas.microsoft.com/office/drawing/2014/main" id="{27AE7CE6-171B-498B-83A9-4F2B2EA8A9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273" name="圖片 272">
          <a:extLst>
            <a:ext uri="{FF2B5EF4-FFF2-40B4-BE49-F238E27FC236}">
              <a16:creationId xmlns:a16="http://schemas.microsoft.com/office/drawing/2014/main" id="{02B03367-E4AB-48A6-A973-4D2BBD2CCB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274" name="圖片 273">
          <a:extLst>
            <a:ext uri="{FF2B5EF4-FFF2-40B4-BE49-F238E27FC236}">
              <a16:creationId xmlns:a16="http://schemas.microsoft.com/office/drawing/2014/main" id="{08DC3184-D40B-45B8-BEBC-41167992B0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275" name="圖片 274">
          <a:extLst>
            <a:ext uri="{FF2B5EF4-FFF2-40B4-BE49-F238E27FC236}">
              <a16:creationId xmlns:a16="http://schemas.microsoft.com/office/drawing/2014/main" id="{08E74383-1F45-4A7C-BD3B-C7EECB41D9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352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276" name="圖片 275">
          <a:extLst>
            <a:ext uri="{FF2B5EF4-FFF2-40B4-BE49-F238E27FC236}">
              <a16:creationId xmlns:a16="http://schemas.microsoft.com/office/drawing/2014/main" id="{94B45FB6-7C74-427C-B011-1CAFE5970F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352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277" name="圖片 276">
          <a:extLst>
            <a:ext uri="{FF2B5EF4-FFF2-40B4-BE49-F238E27FC236}">
              <a16:creationId xmlns:a16="http://schemas.microsoft.com/office/drawing/2014/main" id="{A00378E0-4A92-4947-8CAF-8A8A3D5B9C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278" name="圖片 277">
          <a:extLst>
            <a:ext uri="{FF2B5EF4-FFF2-40B4-BE49-F238E27FC236}">
              <a16:creationId xmlns:a16="http://schemas.microsoft.com/office/drawing/2014/main" id="{907F1C94-7FAB-4CC9-AD97-5906AA65F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279" name="圖片 278">
          <a:extLst>
            <a:ext uri="{FF2B5EF4-FFF2-40B4-BE49-F238E27FC236}">
              <a16:creationId xmlns:a16="http://schemas.microsoft.com/office/drawing/2014/main" id="{272A24C2-6BD3-4144-AA51-27897C14A8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280" name="圖片 279">
          <a:extLst>
            <a:ext uri="{FF2B5EF4-FFF2-40B4-BE49-F238E27FC236}">
              <a16:creationId xmlns:a16="http://schemas.microsoft.com/office/drawing/2014/main" id="{BFA272E5-DE97-4442-AA70-42A747D21B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281" name="圖片 280">
          <a:extLst>
            <a:ext uri="{FF2B5EF4-FFF2-40B4-BE49-F238E27FC236}">
              <a16:creationId xmlns:a16="http://schemas.microsoft.com/office/drawing/2014/main" id="{B77B1444-42C0-4B01-95DA-CF2E41CAB4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282" name="圖片 281">
          <a:extLst>
            <a:ext uri="{FF2B5EF4-FFF2-40B4-BE49-F238E27FC236}">
              <a16:creationId xmlns:a16="http://schemas.microsoft.com/office/drawing/2014/main" id="{9F4EEF53-6A4A-4A18-A91B-5350F6C56E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283" name="圖片 282">
          <a:extLst>
            <a:ext uri="{FF2B5EF4-FFF2-40B4-BE49-F238E27FC236}">
              <a16:creationId xmlns:a16="http://schemas.microsoft.com/office/drawing/2014/main" id="{7B7361B4-84A4-4B12-ADCD-F1E82C677A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284" name="圖片 283">
          <a:extLst>
            <a:ext uri="{FF2B5EF4-FFF2-40B4-BE49-F238E27FC236}">
              <a16:creationId xmlns:a16="http://schemas.microsoft.com/office/drawing/2014/main" id="{79F3A10D-A149-4877-929B-FF7FE469D0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285" name="圖片 284">
          <a:extLst>
            <a:ext uri="{FF2B5EF4-FFF2-40B4-BE49-F238E27FC236}">
              <a16:creationId xmlns:a16="http://schemas.microsoft.com/office/drawing/2014/main" id="{7C93284B-E064-41D8-8C99-AA3524F7FF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286" name="圖片 285">
          <a:extLst>
            <a:ext uri="{FF2B5EF4-FFF2-40B4-BE49-F238E27FC236}">
              <a16:creationId xmlns:a16="http://schemas.microsoft.com/office/drawing/2014/main" id="{BD7CC720-9B24-4200-A33B-46C4050D17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287" name="圖片 286">
          <a:extLst>
            <a:ext uri="{FF2B5EF4-FFF2-40B4-BE49-F238E27FC236}">
              <a16:creationId xmlns:a16="http://schemas.microsoft.com/office/drawing/2014/main" id="{02CF9AFB-8D78-44C3-AC09-3FA9092ACC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288" name="圖片 287">
          <a:extLst>
            <a:ext uri="{FF2B5EF4-FFF2-40B4-BE49-F238E27FC236}">
              <a16:creationId xmlns:a16="http://schemas.microsoft.com/office/drawing/2014/main" id="{299A261C-8706-4FA7-932B-9075058824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20</xdr:row>
      <xdr:rowOff>85726</xdr:rowOff>
    </xdr:from>
    <xdr:ext cx="249866" cy="228600"/>
    <xdr:pic>
      <xdr:nvPicPr>
        <xdr:cNvPr id="289" name="圖片 288">
          <a:extLst>
            <a:ext uri="{FF2B5EF4-FFF2-40B4-BE49-F238E27FC236}">
              <a16:creationId xmlns:a16="http://schemas.microsoft.com/office/drawing/2014/main" id="{3975757F-9F84-41FC-8B90-D057BE520D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547592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20</xdr:row>
      <xdr:rowOff>85726</xdr:rowOff>
    </xdr:from>
    <xdr:ext cx="249866" cy="228600"/>
    <xdr:pic>
      <xdr:nvPicPr>
        <xdr:cNvPr id="290" name="圖片 289">
          <a:extLst>
            <a:ext uri="{FF2B5EF4-FFF2-40B4-BE49-F238E27FC236}">
              <a16:creationId xmlns:a16="http://schemas.microsoft.com/office/drawing/2014/main" id="{59E6684D-CC6A-4606-8AD1-6416D00DC4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547592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19</xdr:row>
      <xdr:rowOff>85726</xdr:rowOff>
    </xdr:from>
    <xdr:ext cx="249866" cy="228600"/>
    <xdr:pic>
      <xdr:nvPicPr>
        <xdr:cNvPr id="291" name="圖片 290">
          <a:extLst>
            <a:ext uri="{FF2B5EF4-FFF2-40B4-BE49-F238E27FC236}">
              <a16:creationId xmlns:a16="http://schemas.microsoft.com/office/drawing/2014/main" id="{95492770-8B0F-4E13-9152-C88880D3B8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19703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8</xdr:row>
      <xdr:rowOff>85726</xdr:rowOff>
    </xdr:from>
    <xdr:ext cx="249866" cy="228600"/>
    <xdr:pic>
      <xdr:nvPicPr>
        <xdr:cNvPr id="292" name="圖片 291">
          <a:extLst>
            <a:ext uri="{FF2B5EF4-FFF2-40B4-BE49-F238E27FC236}">
              <a16:creationId xmlns:a16="http://schemas.microsoft.com/office/drawing/2014/main" id="{3383AB1B-AB69-481D-9A62-DEDB17AC9C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12921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8</xdr:row>
      <xdr:rowOff>85726</xdr:rowOff>
    </xdr:from>
    <xdr:ext cx="249866" cy="228600"/>
    <xdr:pic>
      <xdr:nvPicPr>
        <xdr:cNvPr id="293" name="圖片 292">
          <a:extLst>
            <a:ext uri="{FF2B5EF4-FFF2-40B4-BE49-F238E27FC236}">
              <a16:creationId xmlns:a16="http://schemas.microsoft.com/office/drawing/2014/main" id="{A83612C7-DD0F-4A05-A3B2-F4B73DE0A1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12921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294" name="圖片 293">
          <a:extLst>
            <a:ext uri="{FF2B5EF4-FFF2-40B4-BE49-F238E27FC236}">
              <a16:creationId xmlns:a16="http://schemas.microsoft.com/office/drawing/2014/main" id="{0613D9FF-1F1B-459E-8B6A-8CB4D4A135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295" name="圖片 294">
          <a:extLst>
            <a:ext uri="{FF2B5EF4-FFF2-40B4-BE49-F238E27FC236}">
              <a16:creationId xmlns:a16="http://schemas.microsoft.com/office/drawing/2014/main" id="{D75A3006-1BEE-4DBE-AD5B-90C7BB860B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296" name="圖片 295">
          <a:extLst>
            <a:ext uri="{FF2B5EF4-FFF2-40B4-BE49-F238E27FC236}">
              <a16:creationId xmlns:a16="http://schemas.microsoft.com/office/drawing/2014/main" id="{19C990AF-4567-4D96-ACCA-02B12E3A03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297" name="圖片 296">
          <a:extLst>
            <a:ext uri="{FF2B5EF4-FFF2-40B4-BE49-F238E27FC236}">
              <a16:creationId xmlns:a16="http://schemas.microsoft.com/office/drawing/2014/main" id="{5FE9AC3D-1D77-4520-B5C9-746CC761D5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298" name="圖片 297">
          <a:extLst>
            <a:ext uri="{FF2B5EF4-FFF2-40B4-BE49-F238E27FC236}">
              <a16:creationId xmlns:a16="http://schemas.microsoft.com/office/drawing/2014/main" id="{A9949368-1E56-482C-8DB5-373FAC95AC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299" name="圖片 298">
          <a:extLst>
            <a:ext uri="{FF2B5EF4-FFF2-40B4-BE49-F238E27FC236}">
              <a16:creationId xmlns:a16="http://schemas.microsoft.com/office/drawing/2014/main" id="{EAEA6A50-803A-4DE7-BEFE-8906128D36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300" name="圖片 299">
          <a:extLst>
            <a:ext uri="{FF2B5EF4-FFF2-40B4-BE49-F238E27FC236}">
              <a16:creationId xmlns:a16="http://schemas.microsoft.com/office/drawing/2014/main" id="{5D665192-A252-43A8-B353-6B42322339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301" name="圖片 300">
          <a:extLst>
            <a:ext uri="{FF2B5EF4-FFF2-40B4-BE49-F238E27FC236}">
              <a16:creationId xmlns:a16="http://schemas.microsoft.com/office/drawing/2014/main" id="{1365DC5C-F2A0-4D25-8705-E79181AA4B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302" name="圖片 301">
          <a:extLst>
            <a:ext uri="{FF2B5EF4-FFF2-40B4-BE49-F238E27FC236}">
              <a16:creationId xmlns:a16="http://schemas.microsoft.com/office/drawing/2014/main" id="{C751007C-151A-4630-998F-D1812C25F1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303" name="圖片 302">
          <a:extLst>
            <a:ext uri="{FF2B5EF4-FFF2-40B4-BE49-F238E27FC236}">
              <a16:creationId xmlns:a16="http://schemas.microsoft.com/office/drawing/2014/main" id="{38757137-B6A6-4009-AB9F-0AB71846A4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304" name="圖片 303">
          <a:extLst>
            <a:ext uri="{FF2B5EF4-FFF2-40B4-BE49-F238E27FC236}">
              <a16:creationId xmlns:a16="http://schemas.microsoft.com/office/drawing/2014/main" id="{31F5C20F-F0E7-4C6F-8A12-9CC427F791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305" name="圖片 304">
          <a:extLst>
            <a:ext uri="{FF2B5EF4-FFF2-40B4-BE49-F238E27FC236}">
              <a16:creationId xmlns:a16="http://schemas.microsoft.com/office/drawing/2014/main" id="{A3417321-DEFF-440E-AB10-A8CDA263D6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306" name="圖片 305">
          <a:extLst>
            <a:ext uri="{FF2B5EF4-FFF2-40B4-BE49-F238E27FC236}">
              <a16:creationId xmlns:a16="http://schemas.microsoft.com/office/drawing/2014/main" id="{7274C6DF-FE3A-4165-934F-D390C1E32C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307" name="圖片 306">
          <a:extLst>
            <a:ext uri="{FF2B5EF4-FFF2-40B4-BE49-F238E27FC236}">
              <a16:creationId xmlns:a16="http://schemas.microsoft.com/office/drawing/2014/main" id="{917F1E7C-4EA0-412C-B45A-2D150AD73F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308" name="圖片 307">
          <a:extLst>
            <a:ext uri="{FF2B5EF4-FFF2-40B4-BE49-F238E27FC236}">
              <a16:creationId xmlns:a16="http://schemas.microsoft.com/office/drawing/2014/main" id="{FEC01401-6177-4213-B555-5593B7B2A5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309" name="圖片 308">
          <a:extLst>
            <a:ext uri="{FF2B5EF4-FFF2-40B4-BE49-F238E27FC236}">
              <a16:creationId xmlns:a16="http://schemas.microsoft.com/office/drawing/2014/main" id="{7904ADE8-D617-4BB1-B7FD-395418E504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310" name="圖片 309">
          <a:extLst>
            <a:ext uri="{FF2B5EF4-FFF2-40B4-BE49-F238E27FC236}">
              <a16:creationId xmlns:a16="http://schemas.microsoft.com/office/drawing/2014/main" id="{B17CBFD5-AAEC-4F76-B485-E7B3356FCE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311" name="圖片 310">
          <a:extLst>
            <a:ext uri="{FF2B5EF4-FFF2-40B4-BE49-F238E27FC236}">
              <a16:creationId xmlns:a16="http://schemas.microsoft.com/office/drawing/2014/main" id="{0D7A50E2-E368-4B00-B61D-272561356B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312" name="圖片 311">
          <a:extLst>
            <a:ext uri="{FF2B5EF4-FFF2-40B4-BE49-F238E27FC236}">
              <a16:creationId xmlns:a16="http://schemas.microsoft.com/office/drawing/2014/main" id="{38BE7ECC-BABA-4613-ADB2-3AFBE04FC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313" name="圖片 312">
          <a:extLst>
            <a:ext uri="{FF2B5EF4-FFF2-40B4-BE49-F238E27FC236}">
              <a16:creationId xmlns:a16="http://schemas.microsoft.com/office/drawing/2014/main" id="{FDD9C879-F0E0-4527-BDBA-9203CD5ECB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314" name="圖片 313">
          <a:extLst>
            <a:ext uri="{FF2B5EF4-FFF2-40B4-BE49-F238E27FC236}">
              <a16:creationId xmlns:a16="http://schemas.microsoft.com/office/drawing/2014/main" id="{A8BE7B2B-E3D0-4759-BB77-ED7996D491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315" name="圖片 314">
          <a:extLst>
            <a:ext uri="{FF2B5EF4-FFF2-40B4-BE49-F238E27FC236}">
              <a16:creationId xmlns:a16="http://schemas.microsoft.com/office/drawing/2014/main" id="{44935E1F-F8F9-4C30-9910-D5419AC952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316" name="圖片 315">
          <a:extLst>
            <a:ext uri="{FF2B5EF4-FFF2-40B4-BE49-F238E27FC236}">
              <a16:creationId xmlns:a16="http://schemas.microsoft.com/office/drawing/2014/main" id="{EA42D759-EC86-4525-B9FF-98700EB96D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317" name="圖片 316">
          <a:extLst>
            <a:ext uri="{FF2B5EF4-FFF2-40B4-BE49-F238E27FC236}">
              <a16:creationId xmlns:a16="http://schemas.microsoft.com/office/drawing/2014/main" id="{0949E870-1614-46C1-8DAD-B0A0CACD3A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318" name="圖片 317">
          <a:extLst>
            <a:ext uri="{FF2B5EF4-FFF2-40B4-BE49-F238E27FC236}">
              <a16:creationId xmlns:a16="http://schemas.microsoft.com/office/drawing/2014/main" id="{CDC319B1-0430-4765-8171-991DBBFAAC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319" name="圖片 318">
          <a:extLst>
            <a:ext uri="{FF2B5EF4-FFF2-40B4-BE49-F238E27FC236}">
              <a16:creationId xmlns:a16="http://schemas.microsoft.com/office/drawing/2014/main" id="{A1E5B73C-2A81-4647-B8FD-FBED882277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320" name="圖片 319">
          <a:extLst>
            <a:ext uri="{FF2B5EF4-FFF2-40B4-BE49-F238E27FC236}">
              <a16:creationId xmlns:a16="http://schemas.microsoft.com/office/drawing/2014/main" id="{C81FA235-032B-4E90-8B40-DBA961C67E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321" name="圖片 320">
          <a:extLst>
            <a:ext uri="{FF2B5EF4-FFF2-40B4-BE49-F238E27FC236}">
              <a16:creationId xmlns:a16="http://schemas.microsoft.com/office/drawing/2014/main" id="{40973D01-F583-43A8-B861-7CD251D79A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322" name="圖片 321">
          <a:extLst>
            <a:ext uri="{FF2B5EF4-FFF2-40B4-BE49-F238E27FC236}">
              <a16:creationId xmlns:a16="http://schemas.microsoft.com/office/drawing/2014/main" id="{4CBD2555-7845-4B11-A14D-8DC4902253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323" name="圖片 322">
          <a:extLst>
            <a:ext uri="{FF2B5EF4-FFF2-40B4-BE49-F238E27FC236}">
              <a16:creationId xmlns:a16="http://schemas.microsoft.com/office/drawing/2014/main" id="{97EBD623-718C-48C3-805A-E304E41E64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324" name="圖片 323">
          <a:extLst>
            <a:ext uri="{FF2B5EF4-FFF2-40B4-BE49-F238E27FC236}">
              <a16:creationId xmlns:a16="http://schemas.microsoft.com/office/drawing/2014/main" id="{4C5F14A9-06C6-454D-BB0A-F644C18E86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95251</xdr:rowOff>
    </xdr:from>
    <xdr:ext cx="249866" cy="228600"/>
    <xdr:pic>
      <xdr:nvPicPr>
        <xdr:cNvPr id="325" name="圖片 324">
          <a:extLst>
            <a:ext uri="{FF2B5EF4-FFF2-40B4-BE49-F238E27FC236}">
              <a16:creationId xmlns:a16="http://schemas.microsoft.com/office/drawing/2014/main" id="{472E235F-2330-44D5-B882-4726A658F2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573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95251</xdr:rowOff>
    </xdr:from>
    <xdr:ext cx="249866" cy="228600"/>
    <xdr:pic>
      <xdr:nvPicPr>
        <xdr:cNvPr id="326" name="圖片 325">
          <a:extLst>
            <a:ext uri="{FF2B5EF4-FFF2-40B4-BE49-F238E27FC236}">
              <a16:creationId xmlns:a16="http://schemas.microsoft.com/office/drawing/2014/main" id="{3B19D440-60BD-49B4-A246-5D7A85EF8A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573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327" name="圖片 326">
          <a:extLst>
            <a:ext uri="{FF2B5EF4-FFF2-40B4-BE49-F238E27FC236}">
              <a16:creationId xmlns:a16="http://schemas.microsoft.com/office/drawing/2014/main" id="{909FF7A2-EDCC-4333-97FC-834987E566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328" name="圖片 327">
          <a:extLst>
            <a:ext uri="{FF2B5EF4-FFF2-40B4-BE49-F238E27FC236}">
              <a16:creationId xmlns:a16="http://schemas.microsoft.com/office/drawing/2014/main" id="{8A5A8535-622D-458C-80A3-C3E2DE2410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329" name="圖片 328">
          <a:extLst>
            <a:ext uri="{FF2B5EF4-FFF2-40B4-BE49-F238E27FC236}">
              <a16:creationId xmlns:a16="http://schemas.microsoft.com/office/drawing/2014/main" id="{067A3470-F8DE-42E9-885B-7A5A3CF23A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330" name="圖片 329">
          <a:extLst>
            <a:ext uri="{FF2B5EF4-FFF2-40B4-BE49-F238E27FC236}">
              <a16:creationId xmlns:a16="http://schemas.microsoft.com/office/drawing/2014/main" id="{85FB7893-0079-4932-BCF0-A3F4AFF3B7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331" name="圖片 330">
          <a:extLst>
            <a:ext uri="{FF2B5EF4-FFF2-40B4-BE49-F238E27FC236}">
              <a16:creationId xmlns:a16="http://schemas.microsoft.com/office/drawing/2014/main" id="{E02BBD16-B515-4FA3-BA2B-CE7502BFE4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332" name="圖片 331">
          <a:extLst>
            <a:ext uri="{FF2B5EF4-FFF2-40B4-BE49-F238E27FC236}">
              <a16:creationId xmlns:a16="http://schemas.microsoft.com/office/drawing/2014/main" id="{6E9A2F7D-62C3-408A-9006-E9261EF492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333" name="圖片 332">
          <a:extLst>
            <a:ext uri="{FF2B5EF4-FFF2-40B4-BE49-F238E27FC236}">
              <a16:creationId xmlns:a16="http://schemas.microsoft.com/office/drawing/2014/main" id="{B222268A-5E82-4906-9DE8-DD42E05D33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334" name="圖片 333">
          <a:extLst>
            <a:ext uri="{FF2B5EF4-FFF2-40B4-BE49-F238E27FC236}">
              <a16:creationId xmlns:a16="http://schemas.microsoft.com/office/drawing/2014/main" id="{4CD8B27D-7BDF-4FB4-8610-38B46CF1C3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335" name="圖片 334">
          <a:extLst>
            <a:ext uri="{FF2B5EF4-FFF2-40B4-BE49-F238E27FC236}">
              <a16:creationId xmlns:a16="http://schemas.microsoft.com/office/drawing/2014/main" id="{A4597B69-DF6E-4A8E-9B34-C1C024B2B5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336" name="圖片 335">
          <a:extLst>
            <a:ext uri="{FF2B5EF4-FFF2-40B4-BE49-F238E27FC236}">
              <a16:creationId xmlns:a16="http://schemas.microsoft.com/office/drawing/2014/main" id="{505B9482-66F8-477B-9A62-0D00DD3DF4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337" name="圖片 336">
          <a:extLst>
            <a:ext uri="{FF2B5EF4-FFF2-40B4-BE49-F238E27FC236}">
              <a16:creationId xmlns:a16="http://schemas.microsoft.com/office/drawing/2014/main" id="{6AC9D91B-158E-4B8B-85B1-298302D3B8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338" name="圖片 337">
          <a:extLst>
            <a:ext uri="{FF2B5EF4-FFF2-40B4-BE49-F238E27FC236}">
              <a16:creationId xmlns:a16="http://schemas.microsoft.com/office/drawing/2014/main" id="{17864A4C-C70E-448F-8C11-9435B415FA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339" name="圖片 338">
          <a:extLst>
            <a:ext uri="{FF2B5EF4-FFF2-40B4-BE49-F238E27FC236}">
              <a16:creationId xmlns:a16="http://schemas.microsoft.com/office/drawing/2014/main" id="{70812CC5-1F0F-40FF-8771-D97CC41B7A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340" name="圖片 339">
          <a:extLst>
            <a:ext uri="{FF2B5EF4-FFF2-40B4-BE49-F238E27FC236}">
              <a16:creationId xmlns:a16="http://schemas.microsoft.com/office/drawing/2014/main" id="{71E41236-2BC8-4F95-BC34-79DE238C23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341" name="圖片 340">
          <a:extLst>
            <a:ext uri="{FF2B5EF4-FFF2-40B4-BE49-F238E27FC236}">
              <a16:creationId xmlns:a16="http://schemas.microsoft.com/office/drawing/2014/main" id="{20F2A4BE-6F55-4B37-9074-2CCE3F226D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95251</xdr:rowOff>
    </xdr:from>
    <xdr:ext cx="249866" cy="228600"/>
    <xdr:pic>
      <xdr:nvPicPr>
        <xdr:cNvPr id="342" name="圖片 341">
          <a:extLst>
            <a:ext uri="{FF2B5EF4-FFF2-40B4-BE49-F238E27FC236}">
              <a16:creationId xmlns:a16="http://schemas.microsoft.com/office/drawing/2014/main" id="{2BAF3969-5C57-44C9-880F-F0AADB8082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465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95251</xdr:rowOff>
    </xdr:from>
    <xdr:ext cx="249866" cy="228600"/>
    <xdr:pic>
      <xdr:nvPicPr>
        <xdr:cNvPr id="343" name="圖片 342">
          <a:extLst>
            <a:ext uri="{FF2B5EF4-FFF2-40B4-BE49-F238E27FC236}">
              <a16:creationId xmlns:a16="http://schemas.microsoft.com/office/drawing/2014/main" id="{A26584BD-7F87-4339-BE54-9E034A06C6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465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344" name="圖片 343">
          <a:extLst>
            <a:ext uri="{FF2B5EF4-FFF2-40B4-BE49-F238E27FC236}">
              <a16:creationId xmlns:a16="http://schemas.microsoft.com/office/drawing/2014/main" id="{84041392-0C7A-4433-98E1-C9991E9BD0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345" name="圖片 344">
          <a:extLst>
            <a:ext uri="{FF2B5EF4-FFF2-40B4-BE49-F238E27FC236}">
              <a16:creationId xmlns:a16="http://schemas.microsoft.com/office/drawing/2014/main" id="{5843E1EA-ED60-44AF-8968-9417EAC8D3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346" name="圖片 345">
          <a:extLst>
            <a:ext uri="{FF2B5EF4-FFF2-40B4-BE49-F238E27FC236}">
              <a16:creationId xmlns:a16="http://schemas.microsoft.com/office/drawing/2014/main" id="{7EB96F24-4950-4D98-A13C-0A44FFE660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347" name="圖片 346">
          <a:extLst>
            <a:ext uri="{FF2B5EF4-FFF2-40B4-BE49-F238E27FC236}">
              <a16:creationId xmlns:a16="http://schemas.microsoft.com/office/drawing/2014/main" id="{F8F460DA-ED15-406C-A48F-67E7B059CC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348" name="圖片 347">
          <a:extLst>
            <a:ext uri="{FF2B5EF4-FFF2-40B4-BE49-F238E27FC236}">
              <a16:creationId xmlns:a16="http://schemas.microsoft.com/office/drawing/2014/main" id="{A95F469C-ABD5-40FD-B12E-91E6EA79E3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18</xdr:row>
      <xdr:rowOff>85726</xdr:rowOff>
    </xdr:from>
    <xdr:ext cx="249866" cy="228600"/>
    <xdr:pic>
      <xdr:nvPicPr>
        <xdr:cNvPr id="349" name="圖片 348">
          <a:extLst>
            <a:ext uri="{FF2B5EF4-FFF2-40B4-BE49-F238E27FC236}">
              <a16:creationId xmlns:a16="http://schemas.microsoft.com/office/drawing/2014/main" id="{56C7A6E1-A065-4285-A46F-A2CB7FBCE9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350" name="圖片 349">
          <a:extLst>
            <a:ext uri="{FF2B5EF4-FFF2-40B4-BE49-F238E27FC236}">
              <a16:creationId xmlns:a16="http://schemas.microsoft.com/office/drawing/2014/main" id="{1C071F82-6532-4027-8469-983891E766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18</xdr:row>
      <xdr:rowOff>85726</xdr:rowOff>
    </xdr:from>
    <xdr:ext cx="249866" cy="228600"/>
    <xdr:pic>
      <xdr:nvPicPr>
        <xdr:cNvPr id="351" name="圖片 350">
          <a:extLst>
            <a:ext uri="{FF2B5EF4-FFF2-40B4-BE49-F238E27FC236}">
              <a16:creationId xmlns:a16="http://schemas.microsoft.com/office/drawing/2014/main" id="{DABA6123-D7B7-447C-A82A-BBC9CAF4BB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352" name="圖片 351">
          <a:extLst>
            <a:ext uri="{FF2B5EF4-FFF2-40B4-BE49-F238E27FC236}">
              <a16:creationId xmlns:a16="http://schemas.microsoft.com/office/drawing/2014/main" id="{BE772568-D242-4F6C-8C3F-AA87EBAB2D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18</xdr:row>
      <xdr:rowOff>85726</xdr:rowOff>
    </xdr:from>
    <xdr:ext cx="249866" cy="228600"/>
    <xdr:pic>
      <xdr:nvPicPr>
        <xdr:cNvPr id="353" name="圖片 352">
          <a:extLst>
            <a:ext uri="{FF2B5EF4-FFF2-40B4-BE49-F238E27FC236}">
              <a16:creationId xmlns:a16="http://schemas.microsoft.com/office/drawing/2014/main" id="{078977DE-083E-438E-8A59-6EB90E7CEF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354" name="圖片 353">
          <a:extLst>
            <a:ext uri="{FF2B5EF4-FFF2-40B4-BE49-F238E27FC236}">
              <a16:creationId xmlns:a16="http://schemas.microsoft.com/office/drawing/2014/main" id="{56E1C0FD-0546-4F58-B5F5-4ADAD3BD29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18</xdr:row>
      <xdr:rowOff>85726</xdr:rowOff>
    </xdr:from>
    <xdr:ext cx="249866" cy="228600"/>
    <xdr:pic>
      <xdr:nvPicPr>
        <xdr:cNvPr id="355" name="圖片 354">
          <a:extLst>
            <a:ext uri="{FF2B5EF4-FFF2-40B4-BE49-F238E27FC236}">
              <a16:creationId xmlns:a16="http://schemas.microsoft.com/office/drawing/2014/main" id="{CFCA9CBC-70B2-4764-9362-23478D25D0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356" name="圖片 355">
          <a:extLst>
            <a:ext uri="{FF2B5EF4-FFF2-40B4-BE49-F238E27FC236}">
              <a16:creationId xmlns:a16="http://schemas.microsoft.com/office/drawing/2014/main" id="{1BB175C3-CF9A-43A9-A440-5F515FDDE7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609" name="圖片 608">
          <a:extLst>
            <a:ext uri="{FF2B5EF4-FFF2-40B4-BE49-F238E27FC236}">
              <a16:creationId xmlns:a16="http://schemas.microsoft.com/office/drawing/2014/main" id="{ECF31901-3D6B-4A15-ACB7-A23FC78121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610" name="圖片 609">
          <a:extLst>
            <a:ext uri="{FF2B5EF4-FFF2-40B4-BE49-F238E27FC236}">
              <a16:creationId xmlns:a16="http://schemas.microsoft.com/office/drawing/2014/main" id="{82F01D9D-8793-4F8A-8309-2B5687EB6B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611" name="圖片 610">
          <a:extLst>
            <a:ext uri="{FF2B5EF4-FFF2-40B4-BE49-F238E27FC236}">
              <a16:creationId xmlns:a16="http://schemas.microsoft.com/office/drawing/2014/main" id="{FCDED434-C9D7-4A35-858D-E0F37A9F45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612" name="圖片 611">
          <a:extLst>
            <a:ext uri="{FF2B5EF4-FFF2-40B4-BE49-F238E27FC236}">
              <a16:creationId xmlns:a16="http://schemas.microsoft.com/office/drawing/2014/main" id="{82100A81-617D-4591-BE79-7AD15B3FD4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613" name="圖片 612">
          <a:extLst>
            <a:ext uri="{FF2B5EF4-FFF2-40B4-BE49-F238E27FC236}">
              <a16:creationId xmlns:a16="http://schemas.microsoft.com/office/drawing/2014/main" id="{DBAD124E-37F2-4517-ADD1-883A6BCFC7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614" name="圖片 613">
          <a:extLst>
            <a:ext uri="{FF2B5EF4-FFF2-40B4-BE49-F238E27FC236}">
              <a16:creationId xmlns:a16="http://schemas.microsoft.com/office/drawing/2014/main" id="{416FD033-B342-4496-BF9D-09F7FAA3F2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615" name="圖片 614">
          <a:extLst>
            <a:ext uri="{FF2B5EF4-FFF2-40B4-BE49-F238E27FC236}">
              <a16:creationId xmlns:a16="http://schemas.microsoft.com/office/drawing/2014/main" id="{FA7EE2A1-2CD4-4A62-8B3B-3CCAE0050D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616" name="圖片 615">
          <a:extLst>
            <a:ext uri="{FF2B5EF4-FFF2-40B4-BE49-F238E27FC236}">
              <a16:creationId xmlns:a16="http://schemas.microsoft.com/office/drawing/2014/main" id="{D29B9E10-7F16-4E6E-9E9A-5158B41C54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617" name="圖片 616">
          <a:extLst>
            <a:ext uri="{FF2B5EF4-FFF2-40B4-BE49-F238E27FC236}">
              <a16:creationId xmlns:a16="http://schemas.microsoft.com/office/drawing/2014/main" id="{C95096E1-DFA0-44CF-BB4C-70E42D304A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618" name="圖片 617">
          <a:extLst>
            <a:ext uri="{FF2B5EF4-FFF2-40B4-BE49-F238E27FC236}">
              <a16:creationId xmlns:a16="http://schemas.microsoft.com/office/drawing/2014/main" id="{0F8CAD48-8EF1-48BE-B095-62CC3A8CDF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619" name="圖片 618">
          <a:extLst>
            <a:ext uri="{FF2B5EF4-FFF2-40B4-BE49-F238E27FC236}">
              <a16:creationId xmlns:a16="http://schemas.microsoft.com/office/drawing/2014/main" id="{FF75834D-C703-4059-B37A-33EA85AD06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620" name="圖片 619">
          <a:extLst>
            <a:ext uri="{FF2B5EF4-FFF2-40B4-BE49-F238E27FC236}">
              <a16:creationId xmlns:a16="http://schemas.microsoft.com/office/drawing/2014/main" id="{2B8DF1FD-431A-4D92-88CF-0D3FE3B6BC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21" name="圖片 620">
          <a:extLst>
            <a:ext uri="{FF2B5EF4-FFF2-40B4-BE49-F238E27FC236}">
              <a16:creationId xmlns:a16="http://schemas.microsoft.com/office/drawing/2014/main" id="{08016C87-3E70-4EBF-BF79-BEFD44984F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622" name="圖片 621">
          <a:extLst>
            <a:ext uri="{FF2B5EF4-FFF2-40B4-BE49-F238E27FC236}">
              <a16:creationId xmlns:a16="http://schemas.microsoft.com/office/drawing/2014/main" id="{7C6359E0-FFF0-43A7-85FA-DAC2F41828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623" name="圖片 622">
          <a:extLst>
            <a:ext uri="{FF2B5EF4-FFF2-40B4-BE49-F238E27FC236}">
              <a16:creationId xmlns:a16="http://schemas.microsoft.com/office/drawing/2014/main" id="{17122500-0CB4-4C60-9472-81B1177E57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624" name="圖片 623">
          <a:extLst>
            <a:ext uri="{FF2B5EF4-FFF2-40B4-BE49-F238E27FC236}">
              <a16:creationId xmlns:a16="http://schemas.microsoft.com/office/drawing/2014/main" id="{AF135942-F5ED-47E2-BE4D-BE33096C8E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625" name="圖片 624">
          <a:extLst>
            <a:ext uri="{FF2B5EF4-FFF2-40B4-BE49-F238E27FC236}">
              <a16:creationId xmlns:a16="http://schemas.microsoft.com/office/drawing/2014/main" id="{2D385D55-6FBE-4027-95EA-F22D1C6E46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626" name="圖片 625">
          <a:extLst>
            <a:ext uri="{FF2B5EF4-FFF2-40B4-BE49-F238E27FC236}">
              <a16:creationId xmlns:a16="http://schemas.microsoft.com/office/drawing/2014/main" id="{509579AE-4AF4-417F-B5F1-E8C9FBD190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27" name="圖片 626">
          <a:extLst>
            <a:ext uri="{FF2B5EF4-FFF2-40B4-BE49-F238E27FC236}">
              <a16:creationId xmlns:a16="http://schemas.microsoft.com/office/drawing/2014/main" id="{1328E040-51A6-4AD4-9BF3-F580D21E5D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28" name="圖片 627">
          <a:extLst>
            <a:ext uri="{FF2B5EF4-FFF2-40B4-BE49-F238E27FC236}">
              <a16:creationId xmlns:a16="http://schemas.microsoft.com/office/drawing/2014/main" id="{B37FABB1-1C86-4E9E-AE8F-9A633C501D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629" name="圖片 628">
          <a:extLst>
            <a:ext uri="{FF2B5EF4-FFF2-40B4-BE49-F238E27FC236}">
              <a16:creationId xmlns:a16="http://schemas.microsoft.com/office/drawing/2014/main" id="{ED247674-BC2D-4B24-B7E9-4C69DE58D3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630" name="圖片 629">
          <a:extLst>
            <a:ext uri="{FF2B5EF4-FFF2-40B4-BE49-F238E27FC236}">
              <a16:creationId xmlns:a16="http://schemas.microsoft.com/office/drawing/2014/main" id="{E66D37B7-62DA-43FD-AB62-7AB8E7D03D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85726</xdr:rowOff>
    </xdr:from>
    <xdr:ext cx="249866" cy="228600"/>
    <xdr:pic>
      <xdr:nvPicPr>
        <xdr:cNvPr id="631" name="圖片 630">
          <a:extLst>
            <a:ext uri="{FF2B5EF4-FFF2-40B4-BE49-F238E27FC236}">
              <a16:creationId xmlns:a16="http://schemas.microsoft.com/office/drawing/2014/main" id="{9F48062A-3BE7-4079-982A-1723B08CD4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4</xdr:row>
      <xdr:rowOff>85726</xdr:rowOff>
    </xdr:from>
    <xdr:ext cx="249866" cy="228600"/>
    <xdr:pic>
      <xdr:nvPicPr>
        <xdr:cNvPr id="632" name="圖片 631">
          <a:extLst>
            <a:ext uri="{FF2B5EF4-FFF2-40B4-BE49-F238E27FC236}">
              <a16:creationId xmlns:a16="http://schemas.microsoft.com/office/drawing/2014/main" id="{8BF9D991-683B-44E0-B655-0611855A77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633" name="圖片 632">
          <a:extLst>
            <a:ext uri="{FF2B5EF4-FFF2-40B4-BE49-F238E27FC236}">
              <a16:creationId xmlns:a16="http://schemas.microsoft.com/office/drawing/2014/main" id="{87E144D6-76FB-4E1F-9286-C00F6E45AB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634" name="圖片 633">
          <a:extLst>
            <a:ext uri="{FF2B5EF4-FFF2-40B4-BE49-F238E27FC236}">
              <a16:creationId xmlns:a16="http://schemas.microsoft.com/office/drawing/2014/main" id="{6085887B-E939-4F0C-A098-7541360625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635" name="圖片 634">
          <a:extLst>
            <a:ext uri="{FF2B5EF4-FFF2-40B4-BE49-F238E27FC236}">
              <a16:creationId xmlns:a16="http://schemas.microsoft.com/office/drawing/2014/main" id="{7DE45A6E-8736-44B4-BF7B-0DD404F644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352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636" name="圖片 635">
          <a:extLst>
            <a:ext uri="{FF2B5EF4-FFF2-40B4-BE49-F238E27FC236}">
              <a16:creationId xmlns:a16="http://schemas.microsoft.com/office/drawing/2014/main" id="{62ED8B55-7B11-41ED-9204-0B06E1970E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352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637" name="圖片 636">
          <a:extLst>
            <a:ext uri="{FF2B5EF4-FFF2-40B4-BE49-F238E27FC236}">
              <a16:creationId xmlns:a16="http://schemas.microsoft.com/office/drawing/2014/main" id="{32F2F515-10AF-481D-BF11-603D9DF83A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638" name="圖片 637">
          <a:extLst>
            <a:ext uri="{FF2B5EF4-FFF2-40B4-BE49-F238E27FC236}">
              <a16:creationId xmlns:a16="http://schemas.microsoft.com/office/drawing/2014/main" id="{1E2747FB-21D9-466E-8DC1-2B0D8039DA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39" name="圖片 638">
          <a:extLst>
            <a:ext uri="{FF2B5EF4-FFF2-40B4-BE49-F238E27FC236}">
              <a16:creationId xmlns:a16="http://schemas.microsoft.com/office/drawing/2014/main" id="{C3D7AAF1-B969-46A6-8050-C6941E12F9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640" name="圖片 639">
          <a:extLst>
            <a:ext uri="{FF2B5EF4-FFF2-40B4-BE49-F238E27FC236}">
              <a16:creationId xmlns:a16="http://schemas.microsoft.com/office/drawing/2014/main" id="{3DA4ECBF-9D2D-481C-91DA-AF3D65613C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41" name="圖片 640">
          <a:extLst>
            <a:ext uri="{FF2B5EF4-FFF2-40B4-BE49-F238E27FC236}">
              <a16:creationId xmlns:a16="http://schemas.microsoft.com/office/drawing/2014/main" id="{82157321-0183-438E-8791-6464A15C0F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42" name="圖片 641">
          <a:extLst>
            <a:ext uri="{FF2B5EF4-FFF2-40B4-BE49-F238E27FC236}">
              <a16:creationId xmlns:a16="http://schemas.microsoft.com/office/drawing/2014/main" id="{967098C4-B35A-4438-9BE5-7EE80F3321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643" name="圖片 642">
          <a:extLst>
            <a:ext uri="{FF2B5EF4-FFF2-40B4-BE49-F238E27FC236}">
              <a16:creationId xmlns:a16="http://schemas.microsoft.com/office/drawing/2014/main" id="{424E1F4B-4A56-413B-8555-1EB5331B34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644" name="圖片 643">
          <a:extLst>
            <a:ext uri="{FF2B5EF4-FFF2-40B4-BE49-F238E27FC236}">
              <a16:creationId xmlns:a16="http://schemas.microsoft.com/office/drawing/2014/main" id="{0D3E012E-FB24-41D6-9BEF-5A3FD73770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45" name="圖片 644">
          <a:extLst>
            <a:ext uri="{FF2B5EF4-FFF2-40B4-BE49-F238E27FC236}">
              <a16:creationId xmlns:a16="http://schemas.microsoft.com/office/drawing/2014/main" id="{2880613E-96C6-4D45-825A-244D9A9F64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46" name="圖片 645">
          <a:extLst>
            <a:ext uri="{FF2B5EF4-FFF2-40B4-BE49-F238E27FC236}">
              <a16:creationId xmlns:a16="http://schemas.microsoft.com/office/drawing/2014/main" id="{4A11FE2C-ADC3-4682-9052-2050B0CEE7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47" name="圖片 646">
          <a:extLst>
            <a:ext uri="{FF2B5EF4-FFF2-40B4-BE49-F238E27FC236}">
              <a16:creationId xmlns:a16="http://schemas.microsoft.com/office/drawing/2014/main" id="{55B6C3BD-E079-4528-9DD6-34ACE60FF2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648" name="圖片 647">
          <a:extLst>
            <a:ext uri="{FF2B5EF4-FFF2-40B4-BE49-F238E27FC236}">
              <a16:creationId xmlns:a16="http://schemas.microsoft.com/office/drawing/2014/main" id="{13A10286-4541-4A4E-9CF1-3303109D95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649" name="圖片 648">
          <a:extLst>
            <a:ext uri="{FF2B5EF4-FFF2-40B4-BE49-F238E27FC236}">
              <a16:creationId xmlns:a16="http://schemas.microsoft.com/office/drawing/2014/main" id="{08A2FBB9-7684-41D1-B106-B36722F269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650" name="圖片 649">
          <a:extLst>
            <a:ext uri="{FF2B5EF4-FFF2-40B4-BE49-F238E27FC236}">
              <a16:creationId xmlns:a16="http://schemas.microsoft.com/office/drawing/2014/main" id="{D7A0C7F2-E749-41B7-B8BE-B55C348C12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651" name="圖片 650">
          <a:extLst>
            <a:ext uri="{FF2B5EF4-FFF2-40B4-BE49-F238E27FC236}">
              <a16:creationId xmlns:a16="http://schemas.microsoft.com/office/drawing/2014/main" id="{AE99D987-1AF3-406B-9E6B-881E7D816D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652" name="圖片 651">
          <a:extLst>
            <a:ext uri="{FF2B5EF4-FFF2-40B4-BE49-F238E27FC236}">
              <a16:creationId xmlns:a16="http://schemas.microsoft.com/office/drawing/2014/main" id="{97EB3DCF-CED1-4820-AA38-EADBD7A23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653" name="圖片 652">
          <a:extLst>
            <a:ext uri="{FF2B5EF4-FFF2-40B4-BE49-F238E27FC236}">
              <a16:creationId xmlns:a16="http://schemas.microsoft.com/office/drawing/2014/main" id="{09A2DC54-60FA-477B-93A6-DCCE7A17B3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654" name="圖片 653">
          <a:extLst>
            <a:ext uri="{FF2B5EF4-FFF2-40B4-BE49-F238E27FC236}">
              <a16:creationId xmlns:a16="http://schemas.microsoft.com/office/drawing/2014/main" id="{EEEB4F55-4128-4B08-83AF-BCBB3515B5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16</xdr:row>
      <xdr:rowOff>85726</xdr:rowOff>
    </xdr:from>
    <xdr:ext cx="249866" cy="228600"/>
    <xdr:pic>
      <xdr:nvPicPr>
        <xdr:cNvPr id="655" name="圖片 654">
          <a:extLst>
            <a:ext uri="{FF2B5EF4-FFF2-40B4-BE49-F238E27FC236}">
              <a16:creationId xmlns:a16="http://schemas.microsoft.com/office/drawing/2014/main" id="{2F1D9F51-25E6-42A9-98B3-7073A731C0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56" name="圖片 655">
          <a:extLst>
            <a:ext uri="{FF2B5EF4-FFF2-40B4-BE49-F238E27FC236}">
              <a16:creationId xmlns:a16="http://schemas.microsoft.com/office/drawing/2014/main" id="{66F92C74-87CD-4363-BF08-54C0EDAC9F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16</xdr:row>
      <xdr:rowOff>85726</xdr:rowOff>
    </xdr:from>
    <xdr:ext cx="249866" cy="228600"/>
    <xdr:pic>
      <xdr:nvPicPr>
        <xdr:cNvPr id="657" name="圖片 656">
          <a:extLst>
            <a:ext uri="{FF2B5EF4-FFF2-40B4-BE49-F238E27FC236}">
              <a16:creationId xmlns:a16="http://schemas.microsoft.com/office/drawing/2014/main" id="{FF265805-F0EA-4F63-B0B6-07509BE62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58" name="圖片 657">
          <a:extLst>
            <a:ext uri="{FF2B5EF4-FFF2-40B4-BE49-F238E27FC236}">
              <a16:creationId xmlns:a16="http://schemas.microsoft.com/office/drawing/2014/main" id="{E2B7B6A7-ED77-4468-B0B8-5A6F3E2040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16</xdr:row>
      <xdr:rowOff>85726</xdr:rowOff>
    </xdr:from>
    <xdr:ext cx="249866" cy="228600"/>
    <xdr:pic>
      <xdr:nvPicPr>
        <xdr:cNvPr id="659" name="圖片 658">
          <a:extLst>
            <a:ext uri="{FF2B5EF4-FFF2-40B4-BE49-F238E27FC236}">
              <a16:creationId xmlns:a16="http://schemas.microsoft.com/office/drawing/2014/main" id="{07D3CA7E-BC46-4323-BF18-C9FE285DED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660" name="圖片 659">
          <a:extLst>
            <a:ext uri="{FF2B5EF4-FFF2-40B4-BE49-F238E27FC236}">
              <a16:creationId xmlns:a16="http://schemas.microsoft.com/office/drawing/2014/main" id="{B7316EB0-6D6B-4D14-AECE-4069117E89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20</xdr:row>
      <xdr:rowOff>85726</xdr:rowOff>
    </xdr:from>
    <xdr:ext cx="249866" cy="228600"/>
    <xdr:pic>
      <xdr:nvPicPr>
        <xdr:cNvPr id="661" name="圖片 660">
          <a:extLst>
            <a:ext uri="{FF2B5EF4-FFF2-40B4-BE49-F238E27FC236}">
              <a16:creationId xmlns:a16="http://schemas.microsoft.com/office/drawing/2014/main" id="{C166728E-BDBF-4C3E-ACB0-21D87DE532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547592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20</xdr:row>
      <xdr:rowOff>85726</xdr:rowOff>
    </xdr:from>
    <xdr:ext cx="249866" cy="228600"/>
    <xdr:pic>
      <xdr:nvPicPr>
        <xdr:cNvPr id="662" name="圖片 661">
          <a:extLst>
            <a:ext uri="{FF2B5EF4-FFF2-40B4-BE49-F238E27FC236}">
              <a16:creationId xmlns:a16="http://schemas.microsoft.com/office/drawing/2014/main" id="{0087A96E-1F27-4429-9C04-FD74FE015E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547592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19</xdr:row>
      <xdr:rowOff>85726</xdr:rowOff>
    </xdr:from>
    <xdr:ext cx="249866" cy="228600"/>
    <xdr:pic>
      <xdr:nvPicPr>
        <xdr:cNvPr id="663" name="圖片 662">
          <a:extLst>
            <a:ext uri="{FF2B5EF4-FFF2-40B4-BE49-F238E27FC236}">
              <a16:creationId xmlns:a16="http://schemas.microsoft.com/office/drawing/2014/main" id="{13EAEE67-B4E1-4BE1-BC9B-9509B7EA03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19703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8</xdr:row>
      <xdr:rowOff>85726</xdr:rowOff>
    </xdr:from>
    <xdr:ext cx="249866" cy="228600"/>
    <xdr:pic>
      <xdr:nvPicPr>
        <xdr:cNvPr id="664" name="圖片 663">
          <a:extLst>
            <a:ext uri="{FF2B5EF4-FFF2-40B4-BE49-F238E27FC236}">
              <a16:creationId xmlns:a16="http://schemas.microsoft.com/office/drawing/2014/main" id="{F2F91258-232E-4749-86E1-270934BE3E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12921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8</xdr:row>
      <xdr:rowOff>85726</xdr:rowOff>
    </xdr:from>
    <xdr:ext cx="249866" cy="228600"/>
    <xdr:pic>
      <xdr:nvPicPr>
        <xdr:cNvPr id="665" name="圖片 664">
          <a:extLst>
            <a:ext uri="{FF2B5EF4-FFF2-40B4-BE49-F238E27FC236}">
              <a16:creationId xmlns:a16="http://schemas.microsoft.com/office/drawing/2014/main" id="{415BBD51-CBAF-42FF-8988-069D3A49DF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12921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666" name="圖片 665">
          <a:extLst>
            <a:ext uri="{FF2B5EF4-FFF2-40B4-BE49-F238E27FC236}">
              <a16:creationId xmlns:a16="http://schemas.microsoft.com/office/drawing/2014/main" id="{48C6DC70-9202-483A-8724-5D81C58467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667" name="圖片 666">
          <a:extLst>
            <a:ext uri="{FF2B5EF4-FFF2-40B4-BE49-F238E27FC236}">
              <a16:creationId xmlns:a16="http://schemas.microsoft.com/office/drawing/2014/main" id="{763676E9-43E8-4E15-B9AE-D52DC02E5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668" name="圖片 667">
          <a:extLst>
            <a:ext uri="{FF2B5EF4-FFF2-40B4-BE49-F238E27FC236}">
              <a16:creationId xmlns:a16="http://schemas.microsoft.com/office/drawing/2014/main" id="{2D2D62EA-A462-462B-B8CF-E29A4BFC06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669" name="圖片 668">
          <a:extLst>
            <a:ext uri="{FF2B5EF4-FFF2-40B4-BE49-F238E27FC236}">
              <a16:creationId xmlns:a16="http://schemas.microsoft.com/office/drawing/2014/main" id="{0083BB78-B37B-4CFD-ABF2-9D54E9D96F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670" name="圖片 669">
          <a:extLst>
            <a:ext uri="{FF2B5EF4-FFF2-40B4-BE49-F238E27FC236}">
              <a16:creationId xmlns:a16="http://schemas.microsoft.com/office/drawing/2014/main" id="{EFCF2ABA-FDE9-455B-B909-369261662B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671" name="圖片 670">
          <a:extLst>
            <a:ext uri="{FF2B5EF4-FFF2-40B4-BE49-F238E27FC236}">
              <a16:creationId xmlns:a16="http://schemas.microsoft.com/office/drawing/2014/main" id="{1AAB347D-1687-4956-B23F-DCA5CD6AA4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672" name="圖片 671">
          <a:extLst>
            <a:ext uri="{FF2B5EF4-FFF2-40B4-BE49-F238E27FC236}">
              <a16:creationId xmlns:a16="http://schemas.microsoft.com/office/drawing/2014/main" id="{8782D5E2-F95E-4042-B09C-E77DFAAD14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673" name="圖片 672">
          <a:extLst>
            <a:ext uri="{FF2B5EF4-FFF2-40B4-BE49-F238E27FC236}">
              <a16:creationId xmlns:a16="http://schemas.microsoft.com/office/drawing/2014/main" id="{D4B6452B-D42B-4336-9041-7FF2CEA77B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674" name="圖片 673">
          <a:extLst>
            <a:ext uri="{FF2B5EF4-FFF2-40B4-BE49-F238E27FC236}">
              <a16:creationId xmlns:a16="http://schemas.microsoft.com/office/drawing/2014/main" id="{AE0F1675-28B2-4093-A680-AA5B33A527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675" name="圖片 674">
          <a:extLst>
            <a:ext uri="{FF2B5EF4-FFF2-40B4-BE49-F238E27FC236}">
              <a16:creationId xmlns:a16="http://schemas.microsoft.com/office/drawing/2014/main" id="{8E6CEAD3-88FF-4CDD-B61E-648D53ED15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676" name="圖片 675">
          <a:extLst>
            <a:ext uri="{FF2B5EF4-FFF2-40B4-BE49-F238E27FC236}">
              <a16:creationId xmlns:a16="http://schemas.microsoft.com/office/drawing/2014/main" id="{77EFA1C4-B938-4A56-89D3-F889A321FE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677" name="圖片 676">
          <a:extLst>
            <a:ext uri="{FF2B5EF4-FFF2-40B4-BE49-F238E27FC236}">
              <a16:creationId xmlns:a16="http://schemas.microsoft.com/office/drawing/2014/main" id="{D873FE73-86DF-4D48-9789-F389301DAF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78" name="圖片 677">
          <a:extLst>
            <a:ext uri="{FF2B5EF4-FFF2-40B4-BE49-F238E27FC236}">
              <a16:creationId xmlns:a16="http://schemas.microsoft.com/office/drawing/2014/main" id="{27739C8B-4D2A-4A68-B31E-4C4FAE74BA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679" name="圖片 678">
          <a:extLst>
            <a:ext uri="{FF2B5EF4-FFF2-40B4-BE49-F238E27FC236}">
              <a16:creationId xmlns:a16="http://schemas.microsoft.com/office/drawing/2014/main" id="{FC8CD998-BCBF-4E28-9D19-1001D0A442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80" name="圖片 679">
          <a:extLst>
            <a:ext uri="{FF2B5EF4-FFF2-40B4-BE49-F238E27FC236}">
              <a16:creationId xmlns:a16="http://schemas.microsoft.com/office/drawing/2014/main" id="{FD4FF209-63D2-4154-816A-E08A01B4A4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681" name="圖片 680">
          <a:extLst>
            <a:ext uri="{FF2B5EF4-FFF2-40B4-BE49-F238E27FC236}">
              <a16:creationId xmlns:a16="http://schemas.microsoft.com/office/drawing/2014/main" id="{39CA3B1D-E65F-47B1-8D2F-90404F7B2A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82" name="圖片 681">
          <a:extLst>
            <a:ext uri="{FF2B5EF4-FFF2-40B4-BE49-F238E27FC236}">
              <a16:creationId xmlns:a16="http://schemas.microsoft.com/office/drawing/2014/main" id="{CD94AE9B-27A3-4DB6-B4B8-B49AF9470B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683" name="圖片 682">
          <a:extLst>
            <a:ext uri="{FF2B5EF4-FFF2-40B4-BE49-F238E27FC236}">
              <a16:creationId xmlns:a16="http://schemas.microsoft.com/office/drawing/2014/main" id="{7372C30D-DACF-4F48-B3A2-504CB433CC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84" name="圖片 683">
          <a:extLst>
            <a:ext uri="{FF2B5EF4-FFF2-40B4-BE49-F238E27FC236}">
              <a16:creationId xmlns:a16="http://schemas.microsoft.com/office/drawing/2014/main" id="{0B1F4F90-28A5-4DC7-91AF-B8ED4061FD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685" name="圖片 684">
          <a:extLst>
            <a:ext uri="{FF2B5EF4-FFF2-40B4-BE49-F238E27FC236}">
              <a16:creationId xmlns:a16="http://schemas.microsoft.com/office/drawing/2014/main" id="{4CF37C93-28F0-4AF9-A574-4D5D6BD04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686" name="圖片 685">
          <a:extLst>
            <a:ext uri="{FF2B5EF4-FFF2-40B4-BE49-F238E27FC236}">
              <a16:creationId xmlns:a16="http://schemas.microsoft.com/office/drawing/2014/main" id="{816960C4-5D1C-4952-8CA7-0EE451FB30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687" name="圖片 686">
          <a:extLst>
            <a:ext uri="{FF2B5EF4-FFF2-40B4-BE49-F238E27FC236}">
              <a16:creationId xmlns:a16="http://schemas.microsoft.com/office/drawing/2014/main" id="{3409389F-4AF1-44DF-BFE3-9E936EF8A2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688" name="圖片 687">
          <a:extLst>
            <a:ext uri="{FF2B5EF4-FFF2-40B4-BE49-F238E27FC236}">
              <a16:creationId xmlns:a16="http://schemas.microsoft.com/office/drawing/2014/main" id="{1AE2CEDE-8D82-4404-B37F-1743364C0B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689" name="圖片 688">
          <a:extLst>
            <a:ext uri="{FF2B5EF4-FFF2-40B4-BE49-F238E27FC236}">
              <a16:creationId xmlns:a16="http://schemas.microsoft.com/office/drawing/2014/main" id="{28258AD4-6914-45B5-A868-B3568F657E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690" name="圖片 689">
          <a:extLst>
            <a:ext uri="{FF2B5EF4-FFF2-40B4-BE49-F238E27FC236}">
              <a16:creationId xmlns:a16="http://schemas.microsoft.com/office/drawing/2014/main" id="{B28A9DDB-1FFD-4895-9091-5723BD0E9A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691" name="圖片 690">
          <a:extLst>
            <a:ext uri="{FF2B5EF4-FFF2-40B4-BE49-F238E27FC236}">
              <a16:creationId xmlns:a16="http://schemas.microsoft.com/office/drawing/2014/main" id="{3774A386-994B-4CAE-BEAF-54C59EF8D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692" name="圖片 691">
          <a:extLst>
            <a:ext uri="{FF2B5EF4-FFF2-40B4-BE49-F238E27FC236}">
              <a16:creationId xmlns:a16="http://schemas.microsoft.com/office/drawing/2014/main" id="{FD6C16DF-6966-4C05-82FC-15B942E8A2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693" name="圖片 692">
          <a:extLst>
            <a:ext uri="{FF2B5EF4-FFF2-40B4-BE49-F238E27FC236}">
              <a16:creationId xmlns:a16="http://schemas.microsoft.com/office/drawing/2014/main" id="{E80EBA31-27D5-4E76-BBD8-D7285E7836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694" name="圖片 693">
          <a:extLst>
            <a:ext uri="{FF2B5EF4-FFF2-40B4-BE49-F238E27FC236}">
              <a16:creationId xmlns:a16="http://schemas.microsoft.com/office/drawing/2014/main" id="{0AF539AA-2D73-4B6C-8703-2B5535F118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695" name="圖片 694">
          <a:extLst>
            <a:ext uri="{FF2B5EF4-FFF2-40B4-BE49-F238E27FC236}">
              <a16:creationId xmlns:a16="http://schemas.microsoft.com/office/drawing/2014/main" id="{7A349D82-6294-4DA6-B008-65C79CB193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696" name="圖片 695">
          <a:extLst>
            <a:ext uri="{FF2B5EF4-FFF2-40B4-BE49-F238E27FC236}">
              <a16:creationId xmlns:a16="http://schemas.microsoft.com/office/drawing/2014/main" id="{101C1390-6421-483B-985F-6C0B891AAC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95251</xdr:rowOff>
    </xdr:from>
    <xdr:ext cx="249866" cy="228600"/>
    <xdr:pic>
      <xdr:nvPicPr>
        <xdr:cNvPr id="697" name="圖片 696">
          <a:extLst>
            <a:ext uri="{FF2B5EF4-FFF2-40B4-BE49-F238E27FC236}">
              <a16:creationId xmlns:a16="http://schemas.microsoft.com/office/drawing/2014/main" id="{094C78CF-94C3-49EF-8CC9-16B5796347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573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95251</xdr:rowOff>
    </xdr:from>
    <xdr:ext cx="249866" cy="228600"/>
    <xdr:pic>
      <xdr:nvPicPr>
        <xdr:cNvPr id="698" name="圖片 697">
          <a:extLst>
            <a:ext uri="{FF2B5EF4-FFF2-40B4-BE49-F238E27FC236}">
              <a16:creationId xmlns:a16="http://schemas.microsoft.com/office/drawing/2014/main" id="{1C29C621-1059-4C7A-A026-5DF85127AD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573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699" name="圖片 698">
          <a:extLst>
            <a:ext uri="{FF2B5EF4-FFF2-40B4-BE49-F238E27FC236}">
              <a16:creationId xmlns:a16="http://schemas.microsoft.com/office/drawing/2014/main" id="{1E6E7A8F-C111-4027-BDFE-080E31DE46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700" name="圖片 699">
          <a:extLst>
            <a:ext uri="{FF2B5EF4-FFF2-40B4-BE49-F238E27FC236}">
              <a16:creationId xmlns:a16="http://schemas.microsoft.com/office/drawing/2014/main" id="{7D1C7904-44B4-4E26-99F8-B86B1207E1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701" name="圖片 700">
          <a:extLst>
            <a:ext uri="{FF2B5EF4-FFF2-40B4-BE49-F238E27FC236}">
              <a16:creationId xmlns:a16="http://schemas.microsoft.com/office/drawing/2014/main" id="{D18B94A4-2483-42F5-BE5D-E43A74EEC3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702" name="圖片 701">
          <a:extLst>
            <a:ext uri="{FF2B5EF4-FFF2-40B4-BE49-F238E27FC236}">
              <a16:creationId xmlns:a16="http://schemas.microsoft.com/office/drawing/2014/main" id="{A796CDF5-BF33-44DD-86F9-8E0BE43BFD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703" name="圖片 702">
          <a:extLst>
            <a:ext uri="{FF2B5EF4-FFF2-40B4-BE49-F238E27FC236}">
              <a16:creationId xmlns:a16="http://schemas.microsoft.com/office/drawing/2014/main" id="{AC45E7B5-FC25-47CE-A54B-FFFAC00072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704" name="圖片 703">
          <a:extLst>
            <a:ext uri="{FF2B5EF4-FFF2-40B4-BE49-F238E27FC236}">
              <a16:creationId xmlns:a16="http://schemas.microsoft.com/office/drawing/2014/main" id="{91AFC63D-DB15-4E3E-82E1-7F54362536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705" name="圖片 704">
          <a:extLst>
            <a:ext uri="{FF2B5EF4-FFF2-40B4-BE49-F238E27FC236}">
              <a16:creationId xmlns:a16="http://schemas.microsoft.com/office/drawing/2014/main" id="{DC988ED8-70ED-4888-99BD-BB7C5C92EE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twoCellAnchor editAs="oneCell">
    <xdr:from>
      <xdr:col>4</xdr:col>
      <xdr:colOff>30480</xdr:colOff>
      <xdr:row>3</xdr:row>
      <xdr:rowOff>0</xdr:rowOff>
    </xdr:from>
    <xdr:to>
      <xdr:col>4</xdr:col>
      <xdr:colOff>280346</xdr:colOff>
      <xdr:row>3</xdr:row>
      <xdr:rowOff>228600</xdr:rowOff>
    </xdr:to>
    <xdr:pic>
      <xdr:nvPicPr>
        <xdr:cNvPr id="706" name="圖片 705">
          <a:extLst>
            <a:ext uri="{FF2B5EF4-FFF2-40B4-BE49-F238E27FC236}">
              <a16:creationId xmlns:a16="http://schemas.microsoft.com/office/drawing/2014/main" id="{B17FCAD0-9C37-4DCE-95D8-BE7E83604B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two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707" name="圖片 706">
          <a:extLst>
            <a:ext uri="{FF2B5EF4-FFF2-40B4-BE49-F238E27FC236}">
              <a16:creationId xmlns:a16="http://schemas.microsoft.com/office/drawing/2014/main" id="{A0DF0AE7-7D38-436D-9267-4AF1F38BE1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708" name="圖片 707">
          <a:extLst>
            <a:ext uri="{FF2B5EF4-FFF2-40B4-BE49-F238E27FC236}">
              <a16:creationId xmlns:a16="http://schemas.microsoft.com/office/drawing/2014/main" id="{4A1A382D-A423-4854-AB66-A0239E40C6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709" name="圖片 708">
          <a:extLst>
            <a:ext uri="{FF2B5EF4-FFF2-40B4-BE49-F238E27FC236}">
              <a16:creationId xmlns:a16="http://schemas.microsoft.com/office/drawing/2014/main" id="{3D9B51C1-72E2-4695-A70D-7F25898D23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710" name="圖片 709">
          <a:extLst>
            <a:ext uri="{FF2B5EF4-FFF2-40B4-BE49-F238E27FC236}">
              <a16:creationId xmlns:a16="http://schemas.microsoft.com/office/drawing/2014/main" id="{0D5BE7E1-B3D9-4BE6-813C-84D1F4570B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711" name="圖片 710">
          <a:extLst>
            <a:ext uri="{FF2B5EF4-FFF2-40B4-BE49-F238E27FC236}">
              <a16:creationId xmlns:a16="http://schemas.microsoft.com/office/drawing/2014/main" id="{41DB6870-40FF-441E-B416-7043388C6F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712" name="圖片 711">
          <a:extLst>
            <a:ext uri="{FF2B5EF4-FFF2-40B4-BE49-F238E27FC236}">
              <a16:creationId xmlns:a16="http://schemas.microsoft.com/office/drawing/2014/main" id="{BAC243F0-8323-4312-90FE-D204F4D711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713" name="圖片 712">
          <a:extLst>
            <a:ext uri="{FF2B5EF4-FFF2-40B4-BE49-F238E27FC236}">
              <a16:creationId xmlns:a16="http://schemas.microsoft.com/office/drawing/2014/main" id="{B0F1B590-75F1-4759-832B-1533299323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714" name="圖片 713">
          <a:extLst>
            <a:ext uri="{FF2B5EF4-FFF2-40B4-BE49-F238E27FC236}">
              <a16:creationId xmlns:a16="http://schemas.microsoft.com/office/drawing/2014/main" id="{90EF825B-5BBC-4EE5-92FB-D9A586702A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715" name="圖片 714">
          <a:extLst>
            <a:ext uri="{FF2B5EF4-FFF2-40B4-BE49-F238E27FC236}">
              <a16:creationId xmlns:a16="http://schemas.microsoft.com/office/drawing/2014/main" id="{EADEF6A5-F6E3-4453-B5C5-E5FBB44D44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716" name="圖片 715">
          <a:extLst>
            <a:ext uri="{FF2B5EF4-FFF2-40B4-BE49-F238E27FC236}">
              <a16:creationId xmlns:a16="http://schemas.microsoft.com/office/drawing/2014/main" id="{87DE2D61-356D-4939-A253-EF10C7BD64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717" name="圖片 716">
          <a:extLst>
            <a:ext uri="{FF2B5EF4-FFF2-40B4-BE49-F238E27FC236}">
              <a16:creationId xmlns:a16="http://schemas.microsoft.com/office/drawing/2014/main" id="{455BC00A-D4E3-4DCB-871C-9125869F5F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718" name="圖片 717">
          <a:extLst>
            <a:ext uri="{FF2B5EF4-FFF2-40B4-BE49-F238E27FC236}">
              <a16:creationId xmlns:a16="http://schemas.microsoft.com/office/drawing/2014/main" id="{036B0A7E-1E1A-4B52-8B83-84C80F6E86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719" name="圖片 718">
          <a:extLst>
            <a:ext uri="{FF2B5EF4-FFF2-40B4-BE49-F238E27FC236}">
              <a16:creationId xmlns:a16="http://schemas.microsoft.com/office/drawing/2014/main" id="{005182FE-4E0C-4F8B-8F0B-52AD50D770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3</xdr:row>
      <xdr:rowOff>0</xdr:rowOff>
    </xdr:from>
    <xdr:ext cx="249866" cy="228600"/>
    <xdr:pic>
      <xdr:nvPicPr>
        <xdr:cNvPr id="720" name="圖片 719">
          <a:extLst>
            <a:ext uri="{FF2B5EF4-FFF2-40B4-BE49-F238E27FC236}">
              <a16:creationId xmlns:a16="http://schemas.microsoft.com/office/drawing/2014/main" id="{347DC5E5-4315-44B0-AC80-B75E56AA78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3</xdr:row>
      <xdr:rowOff>0</xdr:rowOff>
    </xdr:from>
    <xdr:ext cx="249866" cy="228600"/>
    <xdr:pic>
      <xdr:nvPicPr>
        <xdr:cNvPr id="721" name="圖片 720">
          <a:extLst>
            <a:ext uri="{FF2B5EF4-FFF2-40B4-BE49-F238E27FC236}">
              <a16:creationId xmlns:a16="http://schemas.microsoft.com/office/drawing/2014/main" id="{6420705B-A76F-4576-BA51-FDA2EBBB36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722" name="圖片 721">
          <a:extLst>
            <a:ext uri="{FF2B5EF4-FFF2-40B4-BE49-F238E27FC236}">
              <a16:creationId xmlns:a16="http://schemas.microsoft.com/office/drawing/2014/main" id="{D00EFDA3-34D9-4BF2-A42A-BC4088A611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723" name="圖片 722">
          <a:extLst>
            <a:ext uri="{FF2B5EF4-FFF2-40B4-BE49-F238E27FC236}">
              <a16:creationId xmlns:a16="http://schemas.microsoft.com/office/drawing/2014/main" id="{12318C08-9998-4EB3-A147-7744B88833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724" name="圖片 723">
          <a:extLst>
            <a:ext uri="{FF2B5EF4-FFF2-40B4-BE49-F238E27FC236}">
              <a16:creationId xmlns:a16="http://schemas.microsoft.com/office/drawing/2014/main" id="{6E42E0BF-CD0F-4723-BAA6-EF032DC900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725" name="圖片 724">
          <a:extLst>
            <a:ext uri="{FF2B5EF4-FFF2-40B4-BE49-F238E27FC236}">
              <a16:creationId xmlns:a16="http://schemas.microsoft.com/office/drawing/2014/main" id="{BC12205C-0CA4-490D-B36D-7E3CAE87C6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726" name="圖片 725">
          <a:extLst>
            <a:ext uri="{FF2B5EF4-FFF2-40B4-BE49-F238E27FC236}">
              <a16:creationId xmlns:a16="http://schemas.microsoft.com/office/drawing/2014/main" id="{396F6F51-18D7-42B3-A297-9074215BC8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727" name="圖片 726">
          <a:extLst>
            <a:ext uri="{FF2B5EF4-FFF2-40B4-BE49-F238E27FC236}">
              <a16:creationId xmlns:a16="http://schemas.microsoft.com/office/drawing/2014/main" id="{841A77BB-D179-4B8B-B14D-7031633B02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728" name="圖片 727">
          <a:extLst>
            <a:ext uri="{FF2B5EF4-FFF2-40B4-BE49-F238E27FC236}">
              <a16:creationId xmlns:a16="http://schemas.microsoft.com/office/drawing/2014/main" id="{C2AB69F1-40B9-4981-9726-850203BD2B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729" name="圖片 728">
          <a:extLst>
            <a:ext uri="{FF2B5EF4-FFF2-40B4-BE49-F238E27FC236}">
              <a16:creationId xmlns:a16="http://schemas.microsoft.com/office/drawing/2014/main" id="{1F4E95CB-1798-4F04-9134-88F38FA0ED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730" name="圖片 729">
          <a:extLst>
            <a:ext uri="{FF2B5EF4-FFF2-40B4-BE49-F238E27FC236}">
              <a16:creationId xmlns:a16="http://schemas.microsoft.com/office/drawing/2014/main" id="{BBCF72D7-D91A-409D-A5FB-2C0ED4EA7F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731" name="圖片 730">
          <a:extLst>
            <a:ext uri="{FF2B5EF4-FFF2-40B4-BE49-F238E27FC236}">
              <a16:creationId xmlns:a16="http://schemas.microsoft.com/office/drawing/2014/main" id="{1306B4B8-EE8F-4388-A259-9083CFB310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17</xdr:row>
      <xdr:rowOff>85726</xdr:rowOff>
    </xdr:from>
    <xdr:ext cx="249866" cy="228600"/>
    <xdr:pic>
      <xdr:nvPicPr>
        <xdr:cNvPr id="732" name="圖片 731">
          <a:extLst>
            <a:ext uri="{FF2B5EF4-FFF2-40B4-BE49-F238E27FC236}">
              <a16:creationId xmlns:a16="http://schemas.microsoft.com/office/drawing/2014/main" id="{0CA5F4CF-B859-49CD-981F-903678E0B7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733" name="圖片 732">
          <a:extLst>
            <a:ext uri="{FF2B5EF4-FFF2-40B4-BE49-F238E27FC236}">
              <a16:creationId xmlns:a16="http://schemas.microsoft.com/office/drawing/2014/main" id="{94FACC67-FAE1-45B9-ADC1-CB2F0367D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734" name="圖片 733">
          <a:extLst>
            <a:ext uri="{FF2B5EF4-FFF2-40B4-BE49-F238E27FC236}">
              <a16:creationId xmlns:a16="http://schemas.microsoft.com/office/drawing/2014/main" id="{EC18C986-7B42-4ED9-B7D0-73D95CC393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735" name="圖片 734">
          <a:extLst>
            <a:ext uri="{FF2B5EF4-FFF2-40B4-BE49-F238E27FC236}">
              <a16:creationId xmlns:a16="http://schemas.microsoft.com/office/drawing/2014/main" id="{410978C0-80C2-49D8-9E25-248A411DC4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736" name="圖片 735">
          <a:extLst>
            <a:ext uri="{FF2B5EF4-FFF2-40B4-BE49-F238E27FC236}">
              <a16:creationId xmlns:a16="http://schemas.microsoft.com/office/drawing/2014/main" id="{83097454-F5FA-4033-8EDF-4F5B1E9048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737" name="圖片 736">
          <a:extLst>
            <a:ext uri="{FF2B5EF4-FFF2-40B4-BE49-F238E27FC236}">
              <a16:creationId xmlns:a16="http://schemas.microsoft.com/office/drawing/2014/main" id="{6AD3F73F-4C92-4F24-AF1D-5C87207B2C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738" name="圖片 737">
          <a:extLst>
            <a:ext uri="{FF2B5EF4-FFF2-40B4-BE49-F238E27FC236}">
              <a16:creationId xmlns:a16="http://schemas.microsoft.com/office/drawing/2014/main" id="{2EBEB6E7-BF36-4BEA-AECB-6F779CD144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739" name="圖片 738">
          <a:extLst>
            <a:ext uri="{FF2B5EF4-FFF2-40B4-BE49-F238E27FC236}">
              <a16:creationId xmlns:a16="http://schemas.microsoft.com/office/drawing/2014/main" id="{FC2C080C-02ED-418D-A95D-4C49ECC470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740" name="圖片 739">
          <a:extLst>
            <a:ext uri="{FF2B5EF4-FFF2-40B4-BE49-F238E27FC236}">
              <a16:creationId xmlns:a16="http://schemas.microsoft.com/office/drawing/2014/main" id="{396B68A4-6633-4494-989C-43147FFB8D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741" name="圖片 740">
          <a:extLst>
            <a:ext uri="{FF2B5EF4-FFF2-40B4-BE49-F238E27FC236}">
              <a16:creationId xmlns:a16="http://schemas.microsoft.com/office/drawing/2014/main" id="{E5A21BBB-84A9-46C0-BC97-0A01391A0A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742" name="圖片 741">
          <a:extLst>
            <a:ext uri="{FF2B5EF4-FFF2-40B4-BE49-F238E27FC236}">
              <a16:creationId xmlns:a16="http://schemas.microsoft.com/office/drawing/2014/main" id="{C260A90F-AC66-4348-83E1-177D4A751E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743" name="圖片 742">
          <a:extLst>
            <a:ext uri="{FF2B5EF4-FFF2-40B4-BE49-F238E27FC236}">
              <a16:creationId xmlns:a16="http://schemas.microsoft.com/office/drawing/2014/main" id="{EBDC1E22-E602-4D26-A229-84FFFC4076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744" name="圖片 743">
          <a:extLst>
            <a:ext uri="{FF2B5EF4-FFF2-40B4-BE49-F238E27FC236}">
              <a16:creationId xmlns:a16="http://schemas.microsoft.com/office/drawing/2014/main" id="{6AB62FF9-6569-422B-BAEB-89595C66F2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745" name="圖片 744">
          <a:extLst>
            <a:ext uri="{FF2B5EF4-FFF2-40B4-BE49-F238E27FC236}">
              <a16:creationId xmlns:a16="http://schemas.microsoft.com/office/drawing/2014/main" id="{262BB56A-0706-4924-8704-CCE0D7C7B5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85726</xdr:rowOff>
    </xdr:from>
    <xdr:ext cx="249866" cy="228600"/>
    <xdr:pic>
      <xdr:nvPicPr>
        <xdr:cNvPr id="746" name="圖片 745">
          <a:extLst>
            <a:ext uri="{FF2B5EF4-FFF2-40B4-BE49-F238E27FC236}">
              <a16:creationId xmlns:a16="http://schemas.microsoft.com/office/drawing/2014/main" id="{78DD2882-9C0A-429B-B08C-24B436CD72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4</xdr:row>
      <xdr:rowOff>85726</xdr:rowOff>
    </xdr:from>
    <xdr:ext cx="249866" cy="228600"/>
    <xdr:pic>
      <xdr:nvPicPr>
        <xdr:cNvPr id="747" name="圖片 746">
          <a:extLst>
            <a:ext uri="{FF2B5EF4-FFF2-40B4-BE49-F238E27FC236}">
              <a16:creationId xmlns:a16="http://schemas.microsoft.com/office/drawing/2014/main" id="{D9375112-434E-447B-A79F-0D9E07BB6B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748" name="圖片 747">
          <a:extLst>
            <a:ext uri="{FF2B5EF4-FFF2-40B4-BE49-F238E27FC236}">
              <a16:creationId xmlns:a16="http://schemas.microsoft.com/office/drawing/2014/main" id="{389FA949-F0B4-4F9D-B8B0-F00F6D582C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749" name="圖片 748">
          <a:extLst>
            <a:ext uri="{FF2B5EF4-FFF2-40B4-BE49-F238E27FC236}">
              <a16:creationId xmlns:a16="http://schemas.microsoft.com/office/drawing/2014/main" id="{EE6C1C7C-D892-4F87-89D2-223E21EF6F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750" name="圖片 749">
          <a:extLst>
            <a:ext uri="{FF2B5EF4-FFF2-40B4-BE49-F238E27FC236}">
              <a16:creationId xmlns:a16="http://schemas.microsoft.com/office/drawing/2014/main" id="{B4209C50-1ED7-4F8C-9BA0-E4659A3D3A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751" name="圖片 750">
          <a:extLst>
            <a:ext uri="{FF2B5EF4-FFF2-40B4-BE49-F238E27FC236}">
              <a16:creationId xmlns:a16="http://schemas.microsoft.com/office/drawing/2014/main" id="{2D251538-D129-4F49-B34F-E50F48072B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752" name="圖片 751">
          <a:extLst>
            <a:ext uri="{FF2B5EF4-FFF2-40B4-BE49-F238E27FC236}">
              <a16:creationId xmlns:a16="http://schemas.microsoft.com/office/drawing/2014/main" id="{304C6582-710E-414E-96A7-E60032FC92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753" name="圖片 752">
          <a:extLst>
            <a:ext uri="{FF2B5EF4-FFF2-40B4-BE49-F238E27FC236}">
              <a16:creationId xmlns:a16="http://schemas.microsoft.com/office/drawing/2014/main" id="{B5F36130-6863-4FC1-AEB4-E81D60550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754" name="圖片 753">
          <a:extLst>
            <a:ext uri="{FF2B5EF4-FFF2-40B4-BE49-F238E27FC236}">
              <a16:creationId xmlns:a16="http://schemas.microsoft.com/office/drawing/2014/main" id="{86177A76-3821-4834-8FBD-76ECF255FC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30480</xdr:colOff>
      <xdr:row>3</xdr:row>
      <xdr:rowOff>0</xdr:rowOff>
    </xdr:from>
    <xdr:ext cx="249866" cy="228600"/>
    <xdr:pic>
      <xdr:nvPicPr>
        <xdr:cNvPr id="755" name="圖片 754">
          <a:extLst>
            <a:ext uri="{FF2B5EF4-FFF2-40B4-BE49-F238E27FC236}">
              <a16:creationId xmlns:a16="http://schemas.microsoft.com/office/drawing/2014/main" id="{A126492B-655D-407C-B772-0E1AF88A0B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14280" y="7261860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756" name="圖片 755">
          <a:extLst>
            <a:ext uri="{FF2B5EF4-FFF2-40B4-BE49-F238E27FC236}">
              <a16:creationId xmlns:a16="http://schemas.microsoft.com/office/drawing/2014/main" id="{3B2C7D90-19A2-41F6-A85F-5634147080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757" name="圖片 756">
          <a:extLst>
            <a:ext uri="{FF2B5EF4-FFF2-40B4-BE49-F238E27FC236}">
              <a16:creationId xmlns:a16="http://schemas.microsoft.com/office/drawing/2014/main" id="{BF2D1257-340B-4794-98F5-52C1F48EBE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758" name="圖片 757">
          <a:extLst>
            <a:ext uri="{FF2B5EF4-FFF2-40B4-BE49-F238E27FC236}">
              <a16:creationId xmlns:a16="http://schemas.microsoft.com/office/drawing/2014/main" id="{F5B89F8C-064D-4216-BF97-06AE132743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759" name="圖片 758">
          <a:extLst>
            <a:ext uri="{FF2B5EF4-FFF2-40B4-BE49-F238E27FC236}">
              <a16:creationId xmlns:a16="http://schemas.microsoft.com/office/drawing/2014/main" id="{4940E5FF-D0FD-4B5D-A8AF-32410BB976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760" name="圖片 759">
          <a:extLst>
            <a:ext uri="{FF2B5EF4-FFF2-40B4-BE49-F238E27FC236}">
              <a16:creationId xmlns:a16="http://schemas.microsoft.com/office/drawing/2014/main" id="{DD6EE138-F6AC-4CA3-B529-4A0BEF105F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761" name="圖片 760">
          <a:extLst>
            <a:ext uri="{FF2B5EF4-FFF2-40B4-BE49-F238E27FC236}">
              <a16:creationId xmlns:a16="http://schemas.microsoft.com/office/drawing/2014/main" id="{D3F137A1-8389-47D5-A38B-BD1CE202C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17</xdr:row>
      <xdr:rowOff>85726</xdr:rowOff>
    </xdr:from>
    <xdr:ext cx="249866" cy="228600"/>
    <xdr:pic>
      <xdr:nvPicPr>
        <xdr:cNvPr id="762" name="圖片 761">
          <a:extLst>
            <a:ext uri="{FF2B5EF4-FFF2-40B4-BE49-F238E27FC236}">
              <a16:creationId xmlns:a16="http://schemas.microsoft.com/office/drawing/2014/main" id="{19813465-D85E-4E8A-859A-617F5CF37A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639246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763" name="圖片 762">
          <a:extLst>
            <a:ext uri="{FF2B5EF4-FFF2-40B4-BE49-F238E27FC236}">
              <a16:creationId xmlns:a16="http://schemas.microsoft.com/office/drawing/2014/main" id="{379B151D-8F96-4F5B-9C27-3BDD6AB4C4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764" name="圖片 763">
          <a:extLst>
            <a:ext uri="{FF2B5EF4-FFF2-40B4-BE49-F238E27FC236}">
              <a16:creationId xmlns:a16="http://schemas.microsoft.com/office/drawing/2014/main" id="{D11CF7F2-1ED4-403A-87F6-367BBFF8FB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765" name="圖片 764">
          <a:extLst>
            <a:ext uri="{FF2B5EF4-FFF2-40B4-BE49-F238E27FC236}">
              <a16:creationId xmlns:a16="http://schemas.microsoft.com/office/drawing/2014/main" id="{C9C42326-710E-4BAF-B9DD-0A3E4C4B47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766" name="圖片 765">
          <a:extLst>
            <a:ext uri="{FF2B5EF4-FFF2-40B4-BE49-F238E27FC236}">
              <a16:creationId xmlns:a16="http://schemas.microsoft.com/office/drawing/2014/main" id="{4952DD56-BBFF-4E34-B89F-941B378A5C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9</xdr:row>
      <xdr:rowOff>85726</xdr:rowOff>
    </xdr:from>
    <xdr:ext cx="249866" cy="228600"/>
    <xdr:pic>
      <xdr:nvPicPr>
        <xdr:cNvPr id="767" name="圖片 766">
          <a:extLst>
            <a:ext uri="{FF2B5EF4-FFF2-40B4-BE49-F238E27FC236}">
              <a16:creationId xmlns:a16="http://schemas.microsoft.com/office/drawing/2014/main" id="{BF19C0B7-6C10-4577-A65D-10E5F377E9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40811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10</xdr:row>
      <xdr:rowOff>85726</xdr:rowOff>
    </xdr:from>
    <xdr:ext cx="249866" cy="228600"/>
    <xdr:pic>
      <xdr:nvPicPr>
        <xdr:cNvPr id="768" name="圖片 767">
          <a:extLst>
            <a:ext uri="{FF2B5EF4-FFF2-40B4-BE49-F238E27FC236}">
              <a16:creationId xmlns:a16="http://schemas.microsoft.com/office/drawing/2014/main" id="{F000FB81-0CE8-4231-8F55-02F66EF03F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2687002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104776</xdr:rowOff>
    </xdr:from>
    <xdr:ext cx="249866" cy="228600"/>
    <xdr:pic>
      <xdr:nvPicPr>
        <xdr:cNvPr id="769" name="圖片 768">
          <a:extLst>
            <a:ext uri="{FF2B5EF4-FFF2-40B4-BE49-F238E27FC236}">
              <a16:creationId xmlns:a16="http://schemas.microsoft.com/office/drawing/2014/main" id="{59411DA9-9672-417E-AFB0-B13003154C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32466916"/>
          <a:ext cx="249866" cy="228600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9</xdr:row>
      <xdr:rowOff>104776</xdr:rowOff>
    </xdr:from>
    <xdr:ext cx="249866" cy="228600"/>
    <xdr:pic>
      <xdr:nvPicPr>
        <xdr:cNvPr id="770" name="圖片 769">
          <a:extLst>
            <a:ext uri="{FF2B5EF4-FFF2-40B4-BE49-F238E27FC236}">
              <a16:creationId xmlns:a16="http://schemas.microsoft.com/office/drawing/2014/main" id="{B6F108B5-ED19-427D-9C89-1237185378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2888575" y="2410015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771" name="圖片 770">
          <a:extLst>
            <a:ext uri="{FF2B5EF4-FFF2-40B4-BE49-F238E27FC236}">
              <a16:creationId xmlns:a16="http://schemas.microsoft.com/office/drawing/2014/main" id="{BA09ECFE-CB90-4A42-9599-6EF2B70503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772" name="圖片 771">
          <a:extLst>
            <a:ext uri="{FF2B5EF4-FFF2-40B4-BE49-F238E27FC236}">
              <a16:creationId xmlns:a16="http://schemas.microsoft.com/office/drawing/2014/main" id="{69DAE239-1C57-4618-B773-9D870E9F9C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5</xdr:row>
      <xdr:rowOff>95251</xdr:rowOff>
    </xdr:from>
    <xdr:ext cx="249866" cy="228600"/>
    <xdr:pic>
      <xdr:nvPicPr>
        <xdr:cNvPr id="773" name="圖片 772">
          <a:extLst>
            <a:ext uri="{FF2B5EF4-FFF2-40B4-BE49-F238E27FC236}">
              <a16:creationId xmlns:a16="http://schemas.microsoft.com/office/drawing/2014/main" id="{97C21EEB-5B88-4CB2-97A7-31560C4905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4516100" y="1293495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95251</xdr:rowOff>
    </xdr:from>
    <xdr:ext cx="249866" cy="228600"/>
    <xdr:pic>
      <xdr:nvPicPr>
        <xdr:cNvPr id="774" name="圖片 773">
          <a:extLst>
            <a:ext uri="{FF2B5EF4-FFF2-40B4-BE49-F238E27FC236}">
              <a16:creationId xmlns:a16="http://schemas.microsoft.com/office/drawing/2014/main" id="{43D77E40-90A1-4DDF-9D6A-3E67A86240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460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4</xdr:row>
      <xdr:rowOff>85726</xdr:rowOff>
    </xdr:from>
    <xdr:ext cx="249866" cy="228600"/>
    <xdr:pic>
      <xdr:nvPicPr>
        <xdr:cNvPr id="775" name="圖片 774">
          <a:extLst>
            <a:ext uri="{FF2B5EF4-FFF2-40B4-BE49-F238E27FC236}">
              <a16:creationId xmlns:a16="http://schemas.microsoft.com/office/drawing/2014/main" id="{C3390020-B573-447E-B12D-18B0F2BFAC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4</xdr:row>
      <xdr:rowOff>85726</xdr:rowOff>
    </xdr:from>
    <xdr:ext cx="249866" cy="228600"/>
    <xdr:pic>
      <xdr:nvPicPr>
        <xdr:cNvPr id="776" name="圖片 775">
          <a:extLst>
            <a:ext uri="{FF2B5EF4-FFF2-40B4-BE49-F238E27FC236}">
              <a16:creationId xmlns:a16="http://schemas.microsoft.com/office/drawing/2014/main" id="{05353D40-3E06-47DA-AE8B-EE2E4CF239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101365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777" name="圖片 776">
          <a:extLst>
            <a:ext uri="{FF2B5EF4-FFF2-40B4-BE49-F238E27FC236}">
              <a16:creationId xmlns:a16="http://schemas.microsoft.com/office/drawing/2014/main" id="{A2FBB44F-F3CD-4661-82E2-5C42E43173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778" name="圖片 777">
          <a:extLst>
            <a:ext uri="{FF2B5EF4-FFF2-40B4-BE49-F238E27FC236}">
              <a16:creationId xmlns:a16="http://schemas.microsoft.com/office/drawing/2014/main" id="{159BD404-9967-4253-BE10-5117354C2C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779" name="圖片 778">
          <a:extLst>
            <a:ext uri="{FF2B5EF4-FFF2-40B4-BE49-F238E27FC236}">
              <a16:creationId xmlns:a16="http://schemas.microsoft.com/office/drawing/2014/main" id="{F9F95CA3-9E34-4AA7-A3FC-F567AC5D0F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352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95251</xdr:rowOff>
    </xdr:from>
    <xdr:ext cx="249866" cy="228600"/>
    <xdr:pic>
      <xdr:nvPicPr>
        <xdr:cNvPr id="780" name="圖片 779">
          <a:extLst>
            <a:ext uri="{FF2B5EF4-FFF2-40B4-BE49-F238E27FC236}">
              <a16:creationId xmlns:a16="http://schemas.microsoft.com/office/drawing/2014/main" id="{0E6D2275-7E1E-466F-8CE1-F0A29C7002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3523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781" name="圖片 780">
          <a:extLst>
            <a:ext uri="{FF2B5EF4-FFF2-40B4-BE49-F238E27FC236}">
              <a16:creationId xmlns:a16="http://schemas.microsoft.com/office/drawing/2014/main" id="{AAEA7211-A9B7-4301-AF0F-91C788CB10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782" name="圖片 781">
          <a:extLst>
            <a:ext uri="{FF2B5EF4-FFF2-40B4-BE49-F238E27FC236}">
              <a16:creationId xmlns:a16="http://schemas.microsoft.com/office/drawing/2014/main" id="{9334A267-77F0-4ADE-A7A2-90DA4CB248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783" name="圖片 782">
          <a:extLst>
            <a:ext uri="{FF2B5EF4-FFF2-40B4-BE49-F238E27FC236}">
              <a16:creationId xmlns:a16="http://schemas.microsoft.com/office/drawing/2014/main" id="{E0383D46-B0B1-4FCA-9DE5-7F42C7D7D2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16</xdr:row>
      <xdr:rowOff>85726</xdr:rowOff>
    </xdr:from>
    <xdr:ext cx="249866" cy="228600"/>
    <xdr:pic>
      <xdr:nvPicPr>
        <xdr:cNvPr id="784" name="圖片 783">
          <a:extLst>
            <a:ext uri="{FF2B5EF4-FFF2-40B4-BE49-F238E27FC236}">
              <a16:creationId xmlns:a16="http://schemas.microsoft.com/office/drawing/2014/main" id="{60F764AE-938E-4EAF-8BE9-3A6E706A14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36035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785" name="圖片 784">
          <a:extLst>
            <a:ext uri="{FF2B5EF4-FFF2-40B4-BE49-F238E27FC236}">
              <a16:creationId xmlns:a16="http://schemas.microsoft.com/office/drawing/2014/main" id="{68A9CC4B-4A0C-4B13-A44F-842D39508D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786" name="圖片 785">
          <a:extLst>
            <a:ext uri="{FF2B5EF4-FFF2-40B4-BE49-F238E27FC236}">
              <a16:creationId xmlns:a16="http://schemas.microsoft.com/office/drawing/2014/main" id="{F41265D4-EB60-4A1D-91E9-7316C5111B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787" name="圖片 786">
          <a:extLst>
            <a:ext uri="{FF2B5EF4-FFF2-40B4-BE49-F238E27FC236}">
              <a16:creationId xmlns:a16="http://schemas.microsoft.com/office/drawing/2014/main" id="{D546986F-983B-412A-BE16-9B43624D55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788" name="圖片 787">
          <a:extLst>
            <a:ext uri="{FF2B5EF4-FFF2-40B4-BE49-F238E27FC236}">
              <a16:creationId xmlns:a16="http://schemas.microsoft.com/office/drawing/2014/main" id="{CA6FD48C-3BA4-4B51-9833-D50A8929D7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789" name="圖片 788">
          <a:extLst>
            <a:ext uri="{FF2B5EF4-FFF2-40B4-BE49-F238E27FC236}">
              <a16:creationId xmlns:a16="http://schemas.microsoft.com/office/drawing/2014/main" id="{A123A326-8EF9-4FAD-B8AA-5ABBC8BCD0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790" name="圖片 789">
          <a:extLst>
            <a:ext uri="{FF2B5EF4-FFF2-40B4-BE49-F238E27FC236}">
              <a16:creationId xmlns:a16="http://schemas.microsoft.com/office/drawing/2014/main" id="{0DDEA935-EE02-4E95-B570-984AC89A7C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791" name="圖片 790">
          <a:extLst>
            <a:ext uri="{FF2B5EF4-FFF2-40B4-BE49-F238E27FC236}">
              <a16:creationId xmlns:a16="http://schemas.microsoft.com/office/drawing/2014/main" id="{6184B17B-F990-4B3B-AE5F-12D4A2CC35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792" name="圖片 791">
          <a:extLst>
            <a:ext uri="{FF2B5EF4-FFF2-40B4-BE49-F238E27FC236}">
              <a16:creationId xmlns:a16="http://schemas.microsoft.com/office/drawing/2014/main" id="{EDA62835-ED87-4B3B-9B70-DD18B2B4D2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20</xdr:row>
      <xdr:rowOff>85726</xdr:rowOff>
    </xdr:from>
    <xdr:ext cx="249866" cy="228600"/>
    <xdr:pic>
      <xdr:nvPicPr>
        <xdr:cNvPr id="793" name="圖片 792">
          <a:extLst>
            <a:ext uri="{FF2B5EF4-FFF2-40B4-BE49-F238E27FC236}">
              <a16:creationId xmlns:a16="http://schemas.microsoft.com/office/drawing/2014/main" id="{224B2ADB-5225-427E-B90D-0B38359063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547592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200025</xdr:colOff>
      <xdr:row>20</xdr:row>
      <xdr:rowOff>85726</xdr:rowOff>
    </xdr:from>
    <xdr:ext cx="249866" cy="228600"/>
    <xdr:pic>
      <xdr:nvPicPr>
        <xdr:cNvPr id="794" name="圖片 793">
          <a:extLst>
            <a:ext uri="{FF2B5EF4-FFF2-40B4-BE49-F238E27FC236}">
              <a16:creationId xmlns:a16="http://schemas.microsoft.com/office/drawing/2014/main" id="{795F4E7E-9361-4EBA-AA4F-5810F95A29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80825" y="5475922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19</xdr:row>
      <xdr:rowOff>85726</xdr:rowOff>
    </xdr:from>
    <xdr:ext cx="249866" cy="228600"/>
    <xdr:pic>
      <xdr:nvPicPr>
        <xdr:cNvPr id="795" name="圖片 794">
          <a:extLst>
            <a:ext uri="{FF2B5EF4-FFF2-40B4-BE49-F238E27FC236}">
              <a16:creationId xmlns:a16="http://schemas.microsoft.com/office/drawing/2014/main" id="{B0E764F6-9B0F-4932-AC08-AAECA22897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19703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8</xdr:row>
      <xdr:rowOff>85726</xdr:rowOff>
    </xdr:from>
    <xdr:ext cx="249866" cy="228600"/>
    <xdr:pic>
      <xdr:nvPicPr>
        <xdr:cNvPr id="796" name="圖片 795">
          <a:extLst>
            <a:ext uri="{FF2B5EF4-FFF2-40B4-BE49-F238E27FC236}">
              <a16:creationId xmlns:a16="http://schemas.microsoft.com/office/drawing/2014/main" id="{37733FE2-1E40-459F-AF5F-ECA365B9D5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12921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8</xdr:row>
      <xdr:rowOff>85726</xdr:rowOff>
    </xdr:from>
    <xdr:ext cx="249866" cy="228600"/>
    <xdr:pic>
      <xdr:nvPicPr>
        <xdr:cNvPr id="797" name="圖片 796">
          <a:extLst>
            <a:ext uri="{FF2B5EF4-FFF2-40B4-BE49-F238E27FC236}">
              <a16:creationId xmlns:a16="http://schemas.microsoft.com/office/drawing/2014/main" id="{64381ECE-FBA3-4E39-AF19-0683888F71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212921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798" name="圖片 797">
          <a:extLst>
            <a:ext uri="{FF2B5EF4-FFF2-40B4-BE49-F238E27FC236}">
              <a16:creationId xmlns:a16="http://schemas.microsoft.com/office/drawing/2014/main" id="{7AFC6DA0-C5A2-4442-9F92-091458FD3A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799" name="圖片 798">
          <a:extLst>
            <a:ext uri="{FF2B5EF4-FFF2-40B4-BE49-F238E27FC236}">
              <a16:creationId xmlns:a16="http://schemas.microsoft.com/office/drawing/2014/main" id="{DE48176C-A83F-4A90-9617-B95F5669FB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00" name="圖片 799">
          <a:extLst>
            <a:ext uri="{FF2B5EF4-FFF2-40B4-BE49-F238E27FC236}">
              <a16:creationId xmlns:a16="http://schemas.microsoft.com/office/drawing/2014/main" id="{7A22C9BC-8EF4-44AC-B5EF-5F8E127F51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801" name="圖片 800">
          <a:extLst>
            <a:ext uri="{FF2B5EF4-FFF2-40B4-BE49-F238E27FC236}">
              <a16:creationId xmlns:a16="http://schemas.microsoft.com/office/drawing/2014/main" id="{6512EB4B-9A4A-43FC-87C5-D6C16FCA3B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02" name="圖片 801">
          <a:extLst>
            <a:ext uri="{FF2B5EF4-FFF2-40B4-BE49-F238E27FC236}">
              <a16:creationId xmlns:a16="http://schemas.microsoft.com/office/drawing/2014/main" id="{51A9377F-6BBF-4B9E-A8C1-5A7D4E94A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803" name="圖片 802">
          <a:extLst>
            <a:ext uri="{FF2B5EF4-FFF2-40B4-BE49-F238E27FC236}">
              <a16:creationId xmlns:a16="http://schemas.microsoft.com/office/drawing/2014/main" id="{8C1C791A-181A-4151-89EF-3D74B2C9F5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804" name="圖片 803">
          <a:extLst>
            <a:ext uri="{FF2B5EF4-FFF2-40B4-BE49-F238E27FC236}">
              <a16:creationId xmlns:a16="http://schemas.microsoft.com/office/drawing/2014/main" id="{D4506676-93DC-4E9C-AC01-7F5DFF5F02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805" name="圖片 804">
          <a:extLst>
            <a:ext uri="{FF2B5EF4-FFF2-40B4-BE49-F238E27FC236}">
              <a16:creationId xmlns:a16="http://schemas.microsoft.com/office/drawing/2014/main" id="{7D3456D3-0F16-413D-B546-C994E43AED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806" name="圖片 805">
          <a:extLst>
            <a:ext uri="{FF2B5EF4-FFF2-40B4-BE49-F238E27FC236}">
              <a16:creationId xmlns:a16="http://schemas.microsoft.com/office/drawing/2014/main" id="{566185DB-9A4E-40C5-AB78-609D79169A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807" name="圖片 806">
          <a:extLst>
            <a:ext uri="{FF2B5EF4-FFF2-40B4-BE49-F238E27FC236}">
              <a16:creationId xmlns:a16="http://schemas.microsoft.com/office/drawing/2014/main" id="{D49B3E27-59EB-490F-84EB-C53F121244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23</xdr:row>
      <xdr:rowOff>85726</xdr:rowOff>
    </xdr:from>
    <xdr:ext cx="249866" cy="228600"/>
    <xdr:pic>
      <xdr:nvPicPr>
        <xdr:cNvPr id="808" name="圖片 807">
          <a:extLst>
            <a:ext uri="{FF2B5EF4-FFF2-40B4-BE49-F238E27FC236}">
              <a16:creationId xmlns:a16="http://schemas.microsoft.com/office/drawing/2014/main" id="{2F4E5FE0-79C3-4436-B433-7337D0316D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23</xdr:row>
      <xdr:rowOff>85726</xdr:rowOff>
    </xdr:from>
    <xdr:ext cx="249866" cy="228600"/>
    <xdr:pic>
      <xdr:nvPicPr>
        <xdr:cNvPr id="809" name="圖片 808">
          <a:extLst>
            <a:ext uri="{FF2B5EF4-FFF2-40B4-BE49-F238E27FC236}">
              <a16:creationId xmlns:a16="http://schemas.microsoft.com/office/drawing/2014/main" id="{A33BAD5D-A694-4A31-9016-8CABB675A1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31259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810" name="圖片 809">
          <a:extLst>
            <a:ext uri="{FF2B5EF4-FFF2-40B4-BE49-F238E27FC236}">
              <a16:creationId xmlns:a16="http://schemas.microsoft.com/office/drawing/2014/main" id="{247F9352-B14B-4E2E-B9E9-FC463EDB97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811" name="圖片 810">
          <a:extLst>
            <a:ext uri="{FF2B5EF4-FFF2-40B4-BE49-F238E27FC236}">
              <a16:creationId xmlns:a16="http://schemas.microsoft.com/office/drawing/2014/main" id="{C70FA950-BD05-41FB-A2D8-BFC57BECC7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812" name="圖片 811">
          <a:extLst>
            <a:ext uri="{FF2B5EF4-FFF2-40B4-BE49-F238E27FC236}">
              <a16:creationId xmlns:a16="http://schemas.microsoft.com/office/drawing/2014/main" id="{A2C33F07-F069-42A8-B8FC-94451FCAF3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813" name="圖片 812">
          <a:extLst>
            <a:ext uri="{FF2B5EF4-FFF2-40B4-BE49-F238E27FC236}">
              <a16:creationId xmlns:a16="http://schemas.microsoft.com/office/drawing/2014/main" id="{DC26421E-66A3-4820-9CE8-BFF3A33CBB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814" name="圖片 813">
          <a:extLst>
            <a:ext uri="{FF2B5EF4-FFF2-40B4-BE49-F238E27FC236}">
              <a16:creationId xmlns:a16="http://schemas.microsoft.com/office/drawing/2014/main" id="{E548439C-438F-401C-8F68-099B1DB236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815" name="圖片 814">
          <a:extLst>
            <a:ext uri="{FF2B5EF4-FFF2-40B4-BE49-F238E27FC236}">
              <a16:creationId xmlns:a16="http://schemas.microsoft.com/office/drawing/2014/main" id="{16147BAB-5427-46AB-A784-BA591D811C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816" name="圖片 815">
          <a:extLst>
            <a:ext uri="{FF2B5EF4-FFF2-40B4-BE49-F238E27FC236}">
              <a16:creationId xmlns:a16="http://schemas.microsoft.com/office/drawing/2014/main" id="{1A5418AC-3E22-4F60-89EE-06A370453A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21</xdr:row>
      <xdr:rowOff>85726</xdr:rowOff>
    </xdr:from>
    <xdr:ext cx="249866" cy="228600"/>
    <xdr:pic>
      <xdr:nvPicPr>
        <xdr:cNvPr id="817" name="圖片 816">
          <a:extLst>
            <a:ext uri="{FF2B5EF4-FFF2-40B4-BE49-F238E27FC236}">
              <a16:creationId xmlns:a16="http://schemas.microsoft.com/office/drawing/2014/main" id="{64984933-EF2A-4F41-93BB-56FCAE882C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21</xdr:row>
      <xdr:rowOff>85726</xdr:rowOff>
    </xdr:from>
    <xdr:ext cx="249866" cy="228600"/>
    <xdr:pic>
      <xdr:nvPicPr>
        <xdr:cNvPr id="818" name="圖片 817">
          <a:extLst>
            <a:ext uri="{FF2B5EF4-FFF2-40B4-BE49-F238E27FC236}">
              <a16:creationId xmlns:a16="http://schemas.microsoft.com/office/drawing/2014/main" id="{FEC49C01-C936-4FFD-AEBE-099518155A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5754814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819" name="圖片 818">
          <a:extLst>
            <a:ext uri="{FF2B5EF4-FFF2-40B4-BE49-F238E27FC236}">
              <a16:creationId xmlns:a16="http://schemas.microsoft.com/office/drawing/2014/main" id="{2E83A5AD-AE3D-4495-85FE-AEC272C6E9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820" name="圖片 819">
          <a:extLst>
            <a:ext uri="{FF2B5EF4-FFF2-40B4-BE49-F238E27FC236}">
              <a16:creationId xmlns:a16="http://schemas.microsoft.com/office/drawing/2014/main" id="{5375D34D-1D37-4BF9-A31C-3D1DB24619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821" name="圖片 820">
          <a:extLst>
            <a:ext uri="{FF2B5EF4-FFF2-40B4-BE49-F238E27FC236}">
              <a16:creationId xmlns:a16="http://schemas.microsoft.com/office/drawing/2014/main" id="{6987DF67-605E-48CE-BE04-654F7D825A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822" name="圖片 821">
          <a:extLst>
            <a:ext uri="{FF2B5EF4-FFF2-40B4-BE49-F238E27FC236}">
              <a16:creationId xmlns:a16="http://schemas.microsoft.com/office/drawing/2014/main" id="{495FEAA9-3600-45D5-BDBB-75B936820B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14</xdr:row>
      <xdr:rowOff>85726</xdr:rowOff>
    </xdr:from>
    <xdr:ext cx="249866" cy="228600"/>
    <xdr:pic>
      <xdr:nvPicPr>
        <xdr:cNvPr id="823" name="圖片 822">
          <a:extLst>
            <a:ext uri="{FF2B5EF4-FFF2-40B4-BE49-F238E27FC236}">
              <a16:creationId xmlns:a16="http://schemas.microsoft.com/office/drawing/2014/main" id="{64A1EBC7-280C-44A6-8A80-FF9DF8EB87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14</xdr:row>
      <xdr:rowOff>85726</xdr:rowOff>
    </xdr:from>
    <xdr:ext cx="249866" cy="228600"/>
    <xdr:pic>
      <xdr:nvPicPr>
        <xdr:cNvPr id="824" name="圖片 823">
          <a:extLst>
            <a:ext uri="{FF2B5EF4-FFF2-40B4-BE49-F238E27FC236}">
              <a16:creationId xmlns:a16="http://schemas.microsoft.com/office/drawing/2014/main" id="{DB92574F-CF20-4483-AA04-DDA5A9A275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802570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825" name="圖片 824">
          <a:extLst>
            <a:ext uri="{FF2B5EF4-FFF2-40B4-BE49-F238E27FC236}">
              <a16:creationId xmlns:a16="http://schemas.microsoft.com/office/drawing/2014/main" id="{CAAD8BE9-F56B-44BA-9CA6-A57D8DA539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826" name="圖片 825">
          <a:extLst>
            <a:ext uri="{FF2B5EF4-FFF2-40B4-BE49-F238E27FC236}">
              <a16:creationId xmlns:a16="http://schemas.microsoft.com/office/drawing/2014/main" id="{FEB69F2E-FE53-4172-8973-43D62C9FF5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827" name="圖片 826">
          <a:extLst>
            <a:ext uri="{FF2B5EF4-FFF2-40B4-BE49-F238E27FC236}">
              <a16:creationId xmlns:a16="http://schemas.microsoft.com/office/drawing/2014/main" id="{8AA3790B-CCB6-4AEE-B73A-EA6F41DD08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828" name="圖片 827">
          <a:extLst>
            <a:ext uri="{FF2B5EF4-FFF2-40B4-BE49-F238E27FC236}">
              <a16:creationId xmlns:a16="http://schemas.microsoft.com/office/drawing/2014/main" id="{C6CDC09A-CE87-4F9C-902F-B32DEF6719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95251</xdr:rowOff>
    </xdr:from>
    <xdr:ext cx="249866" cy="228600"/>
    <xdr:pic>
      <xdr:nvPicPr>
        <xdr:cNvPr id="829" name="圖片 828">
          <a:extLst>
            <a:ext uri="{FF2B5EF4-FFF2-40B4-BE49-F238E27FC236}">
              <a16:creationId xmlns:a16="http://schemas.microsoft.com/office/drawing/2014/main" id="{041DB8EB-4E43-4394-8FFF-4AA2B66EC0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573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95251</xdr:rowOff>
    </xdr:from>
    <xdr:ext cx="249866" cy="228600"/>
    <xdr:pic>
      <xdr:nvPicPr>
        <xdr:cNvPr id="830" name="圖片 829">
          <a:extLst>
            <a:ext uri="{FF2B5EF4-FFF2-40B4-BE49-F238E27FC236}">
              <a16:creationId xmlns:a16="http://schemas.microsoft.com/office/drawing/2014/main" id="{27F316DE-77DD-4570-90DA-4D5458C1FB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573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831" name="圖片 830">
          <a:extLst>
            <a:ext uri="{FF2B5EF4-FFF2-40B4-BE49-F238E27FC236}">
              <a16:creationId xmlns:a16="http://schemas.microsoft.com/office/drawing/2014/main" id="{76003E0B-B91A-418E-80D8-6F193110A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832" name="圖片 831">
          <a:extLst>
            <a:ext uri="{FF2B5EF4-FFF2-40B4-BE49-F238E27FC236}">
              <a16:creationId xmlns:a16="http://schemas.microsoft.com/office/drawing/2014/main" id="{18A0D779-3BDC-475E-A18C-650886130A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833" name="圖片 832">
          <a:extLst>
            <a:ext uri="{FF2B5EF4-FFF2-40B4-BE49-F238E27FC236}">
              <a16:creationId xmlns:a16="http://schemas.microsoft.com/office/drawing/2014/main" id="{A908B237-81F5-4432-9F4C-9C774C49F6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12</xdr:row>
      <xdr:rowOff>85726</xdr:rowOff>
    </xdr:from>
    <xdr:ext cx="249866" cy="228600"/>
    <xdr:pic>
      <xdr:nvPicPr>
        <xdr:cNvPr id="834" name="圖片 833">
          <a:extLst>
            <a:ext uri="{FF2B5EF4-FFF2-40B4-BE49-F238E27FC236}">
              <a16:creationId xmlns:a16="http://schemas.microsoft.com/office/drawing/2014/main" id="{771D8290-78FB-4093-B83F-0E5E7BB21D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12</xdr:row>
      <xdr:rowOff>85726</xdr:rowOff>
    </xdr:from>
    <xdr:ext cx="249866" cy="228600"/>
    <xdr:pic>
      <xdr:nvPicPr>
        <xdr:cNvPr id="835" name="圖片 834">
          <a:extLst>
            <a:ext uri="{FF2B5EF4-FFF2-40B4-BE49-F238E27FC236}">
              <a16:creationId xmlns:a16="http://schemas.microsoft.com/office/drawing/2014/main" id="{7BFB83F0-22A1-483A-8B27-80C4259C84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324478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836" name="圖片 835">
          <a:extLst>
            <a:ext uri="{FF2B5EF4-FFF2-40B4-BE49-F238E27FC236}">
              <a16:creationId xmlns:a16="http://schemas.microsoft.com/office/drawing/2014/main" id="{B99320F6-0A6C-45A0-ABFF-68A0968DA9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37" name="圖片 836">
          <a:extLst>
            <a:ext uri="{FF2B5EF4-FFF2-40B4-BE49-F238E27FC236}">
              <a16:creationId xmlns:a16="http://schemas.microsoft.com/office/drawing/2014/main" id="{78BFB041-630E-46B3-85B5-FDF6EE9387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838" name="圖片 837">
          <a:extLst>
            <a:ext uri="{FF2B5EF4-FFF2-40B4-BE49-F238E27FC236}">
              <a16:creationId xmlns:a16="http://schemas.microsoft.com/office/drawing/2014/main" id="{FC87EC36-299D-42EF-A7D4-69C2974226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39" name="圖片 838">
          <a:extLst>
            <a:ext uri="{FF2B5EF4-FFF2-40B4-BE49-F238E27FC236}">
              <a16:creationId xmlns:a16="http://schemas.microsoft.com/office/drawing/2014/main" id="{90D6C4E8-CEA8-485F-AA9E-D1FC5F421A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840" name="圖片 839">
          <a:extLst>
            <a:ext uri="{FF2B5EF4-FFF2-40B4-BE49-F238E27FC236}">
              <a16:creationId xmlns:a16="http://schemas.microsoft.com/office/drawing/2014/main" id="{38D913A3-B0E0-431E-8283-011AD4ECD2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41" name="圖片 840">
          <a:extLst>
            <a:ext uri="{FF2B5EF4-FFF2-40B4-BE49-F238E27FC236}">
              <a16:creationId xmlns:a16="http://schemas.microsoft.com/office/drawing/2014/main" id="{8B9FC99D-32D9-4A98-885E-10E6A59735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42" name="圖片 841">
          <a:extLst>
            <a:ext uri="{FF2B5EF4-FFF2-40B4-BE49-F238E27FC236}">
              <a16:creationId xmlns:a16="http://schemas.microsoft.com/office/drawing/2014/main" id="{C0FDF134-5453-44C1-AE68-FD30DD3EA7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843" name="圖片 842">
          <a:extLst>
            <a:ext uri="{FF2B5EF4-FFF2-40B4-BE49-F238E27FC236}">
              <a16:creationId xmlns:a16="http://schemas.microsoft.com/office/drawing/2014/main" id="{23897C9F-1E61-4AD7-AEDB-32AE78F59C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44" name="圖片 843">
          <a:extLst>
            <a:ext uri="{FF2B5EF4-FFF2-40B4-BE49-F238E27FC236}">
              <a16:creationId xmlns:a16="http://schemas.microsoft.com/office/drawing/2014/main" id="{6DC337F6-8B54-4A0F-8346-1C4A8AAC57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845" name="圖片 844">
          <a:extLst>
            <a:ext uri="{FF2B5EF4-FFF2-40B4-BE49-F238E27FC236}">
              <a16:creationId xmlns:a16="http://schemas.microsoft.com/office/drawing/2014/main" id="{0D2C3CBE-01C4-4EEB-BA4F-F71DBCA032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95251</xdr:rowOff>
    </xdr:from>
    <xdr:ext cx="249866" cy="228600"/>
    <xdr:pic>
      <xdr:nvPicPr>
        <xdr:cNvPr id="846" name="圖片 845">
          <a:extLst>
            <a:ext uri="{FF2B5EF4-FFF2-40B4-BE49-F238E27FC236}">
              <a16:creationId xmlns:a16="http://schemas.microsoft.com/office/drawing/2014/main" id="{CF82628A-521B-4006-9C87-8F49CE23D1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465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95251</xdr:rowOff>
    </xdr:from>
    <xdr:ext cx="249866" cy="228600"/>
    <xdr:pic>
      <xdr:nvPicPr>
        <xdr:cNvPr id="847" name="圖片 846">
          <a:extLst>
            <a:ext uri="{FF2B5EF4-FFF2-40B4-BE49-F238E27FC236}">
              <a16:creationId xmlns:a16="http://schemas.microsoft.com/office/drawing/2014/main" id="{B46C2190-44B4-4713-9D20-52E9EDFB97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46591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848" name="圖片 847">
          <a:extLst>
            <a:ext uri="{FF2B5EF4-FFF2-40B4-BE49-F238E27FC236}">
              <a16:creationId xmlns:a16="http://schemas.microsoft.com/office/drawing/2014/main" id="{6C534ACC-B9A5-4B6E-9703-DB84B45714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49" name="圖片 848">
          <a:extLst>
            <a:ext uri="{FF2B5EF4-FFF2-40B4-BE49-F238E27FC236}">
              <a16:creationId xmlns:a16="http://schemas.microsoft.com/office/drawing/2014/main" id="{17B791FA-2028-4656-8574-C7D47CB022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22</xdr:row>
      <xdr:rowOff>85726</xdr:rowOff>
    </xdr:from>
    <xdr:ext cx="249866" cy="228600"/>
    <xdr:pic>
      <xdr:nvPicPr>
        <xdr:cNvPr id="850" name="圖片 849">
          <a:extLst>
            <a:ext uri="{FF2B5EF4-FFF2-40B4-BE49-F238E27FC236}">
              <a16:creationId xmlns:a16="http://schemas.microsoft.com/office/drawing/2014/main" id="{99A717D4-7B8E-4E43-B95F-2A016CA552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22</xdr:row>
      <xdr:rowOff>85726</xdr:rowOff>
    </xdr:from>
    <xdr:ext cx="249866" cy="228600"/>
    <xdr:pic>
      <xdr:nvPicPr>
        <xdr:cNvPr id="851" name="圖片 850">
          <a:extLst>
            <a:ext uri="{FF2B5EF4-FFF2-40B4-BE49-F238E27FC236}">
              <a16:creationId xmlns:a16="http://schemas.microsoft.com/office/drawing/2014/main" id="{7647C1E8-4304-4859-B2C1-51718C9914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6033706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852" name="圖片 851">
          <a:extLst>
            <a:ext uri="{FF2B5EF4-FFF2-40B4-BE49-F238E27FC236}">
              <a16:creationId xmlns:a16="http://schemas.microsoft.com/office/drawing/2014/main" id="{41CFF0A4-0A64-447A-9468-8DFDF0892B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18</xdr:row>
      <xdr:rowOff>85726</xdr:rowOff>
    </xdr:from>
    <xdr:ext cx="249866" cy="228600"/>
    <xdr:pic>
      <xdr:nvPicPr>
        <xdr:cNvPr id="853" name="圖片 852">
          <a:extLst>
            <a:ext uri="{FF2B5EF4-FFF2-40B4-BE49-F238E27FC236}">
              <a16:creationId xmlns:a16="http://schemas.microsoft.com/office/drawing/2014/main" id="{C577EE8D-F436-4952-9144-072C83FFCD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854" name="圖片 853">
          <a:extLst>
            <a:ext uri="{FF2B5EF4-FFF2-40B4-BE49-F238E27FC236}">
              <a16:creationId xmlns:a16="http://schemas.microsoft.com/office/drawing/2014/main" id="{9C9140A9-4363-4C82-910B-CC52B8F05A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18</xdr:row>
      <xdr:rowOff>85726</xdr:rowOff>
    </xdr:from>
    <xdr:ext cx="249866" cy="228600"/>
    <xdr:pic>
      <xdr:nvPicPr>
        <xdr:cNvPr id="855" name="圖片 854">
          <a:extLst>
            <a:ext uri="{FF2B5EF4-FFF2-40B4-BE49-F238E27FC236}">
              <a16:creationId xmlns:a16="http://schemas.microsoft.com/office/drawing/2014/main" id="{018616E9-139B-4678-BC5D-A8335BF894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856" name="圖片 855">
          <a:extLst>
            <a:ext uri="{FF2B5EF4-FFF2-40B4-BE49-F238E27FC236}">
              <a16:creationId xmlns:a16="http://schemas.microsoft.com/office/drawing/2014/main" id="{54338C6B-5FDE-4E75-88F1-39E80113B1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18</xdr:row>
      <xdr:rowOff>85726</xdr:rowOff>
    </xdr:from>
    <xdr:ext cx="249866" cy="228600"/>
    <xdr:pic>
      <xdr:nvPicPr>
        <xdr:cNvPr id="857" name="圖片 856">
          <a:extLst>
            <a:ext uri="{FF2B5EF4-FFF2-40B4-BE49-F238E27FC236}">
              <a16:creationId xmlns:a16="http://schemas.microsoft.com/office/drawing/2014/main" id="{652077F1-122E-40E7-BE29-99687DED18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858" name="圖片 857">
          <a:extLst>
            <a:ext uri="{FF2B5EF4-FFF2-40B4-BE49-F238E27FC236}">
              <a16:creationId xmlns:a16="http://schemas.microsoft.com/office/drawing/2014/main" id="{D8DE6428-ED43-401D-BAAC-196F79701C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142875</xdr:colOff>
      <xdr:row>18</xdr:row>
      <xdr:rowOff>85726</xdr:rowOff>
    </xdr:from>
    <xdr:ext cx="249866" cy="228600"/>
    <xdr:pic>
      <xdr:nvPicPr>
        <xdr:cNvPr id="859" name="圖片 858">
          <a:extLst>
            <a:ext uri="{FF2B5EF4-FFF2-40B4-BE49-F238E27FC236}">
              <a16:creationId xmlns:a16="http://schemas.microsoft.com/office/drawing/2014/main" id="{B0D0483D-B43E-474F-A920-10C588ACBF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23675" y="49181386"/>
          <a:ext cx="249866" cy="228600"/>
        </a:xfrm>
        <a:prstGeom prst="rect">
          <a:avLst/>
        </a:prstGeom>
      </xdr:spPr>
    </xdr:pic>
    <xdr:clientData/>
  </xdr:oneCellAnchor>
  <xdr:oneCellAnchor>
    <xdr:from>
      <xdr:col>5</xdr:col>
      <xdr:colOff>133350</xdr:colOff>
      <xdr:row>18</xdr:row>
      <xdr:rowOff>85726</xdr:rowOff>
    </xdr:from>
    <xdr:ext cx="249866" cy="228600"/>
    <xdr:pic>
      <xdr:nvPicPr>
        <xdr:cNvPr id="860" name="圖片 859">
          <a:extLst>
            <a:ext uri="{FF2B5EF4-FFF2-40B4-BE49-F238E27FC236}">
              <a16:creationId xmlns:a16="http://schemas.microsoft.com/office/drawing/2014/main" id="{291D1FAD-7B20-48EE-8793-F864795422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37014150" y="49181386"/>
          <a:ext cx="249866" cy="228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abSelected="1" view="pageBreakPreview" topLeftCell="A13" zoomScale="10" zoomScaleNormal="30" zoomScaleSheetLayoutView="10" workbookViewId="0">
      <selection activeCell="B25" sqref="B25:Q25"/>
    </sheetView>
  </sheetViews>
  <sheetFormatPr defaultColWidth="8.77734375" defaultRowHeight="97.8" x14ac:dyDescent="0.3"/>
  <cols>
    <col min="1" max="1" width="7.77734375" style="1" customWidth="1"/>
    <col min="2" max="2" width="137.44140625" style="4" customWidth="1"/>
    <col min="3" max="3" width="65.88671875" style="4" customWidth="1"/>
    <col min="4" max="4" width="121.109375" style="4" customWidth="1"/>
    <col min="5" max="6" width="205.5546875" style="4" customWidth="1"/>
    <col min="7" max="7" width="84.44140625" style="4" hidden="1" customWidth="1"/>
    <col min="8" max="8" width="136.6640625" style="4" customWidth="1"/>
    <col min="9" max="9" width="176.6640625" style="4" customWidth="1"/>
    <col min="10" max="10" width="48.5546875" style="4" customWidth="1"/>
    <col min="11" max="11" width="41.77734375" style="5" customWidth="1"/>
    <col min="12" max="12" width="42.33203125" style="5" customWidth="1"/>
    <col min="13" max="13" width="45" style="5" customWidth="1"/>
    <col min="14" max="14" width="41.44140625" style="5" customWidth="1"/>
    <col min="15" max="15" width="41.109375" style="5" customWidth="1"/>
    <col min="16" max="16" width="42.5546875" style="5" customWidth="1"/>
    <col min="17" max="17" width="46" style="6" customWidth="1"/>
    <col min="18" max="16384" width="8.77734375" style="1"/>
  </cols>
  <sheetData>
    <row r="1" spans="1:17" ht="178.2" customHeight="1" x14ac:dyDescent="0.3">
      <c r="B1" s="300" t="s">
        <v>145</v>
      </c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</row>
    <row r="2" spans="1:17" ht="61.8" customHeight="1" thickBo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331.8" customHeight="1" thickBot="1" x14ac:dyDescent="0.35">
      <c r="A3" s="3"/>
      <c r="B3" s="114" t="s">
        <v>14</v>
      </c>
      <c r="C3" s="115" t="s">
        <v>15</v>
      </c>
      <c r="D3" s="116" t="s">
        <v>37</v>
      </c>
      <c r="E3" s="116" t="s">
        <v>16</v>
      </c>
      <c r="F3" s="116" t="s">
        <v>17</v>
      </c>
      <c r="G3" s="117" t="s">
        <v>18</v>
      </c>
      <c r="H3" s="117" t="s">
        <v>18</v>
      </c>
      <c r="I3" s="118" t="s">
        <v>19</v>
      </c>
      <c r="J3" s="119" t="s">
        <v>20</v>
      </c>
      <c r="K3" s="144" t="s">
        <v>31</v>
      </c>
      <c r="L3" s="145" t="s">
        <v>30</v>
      </c>
      <c r="M3" s="146" t="s">
        <v>21</v>
      </c>
      <c r="N3" s="146" t="s">
        <v>22</v>
      </c>
      <c r="O3" s="146" t="s">
        <v>32</v>
      </c>
      <c r="P3" s="147" t="s">
        <v>29</v>
      </c>
      <c r="Q3" s="148" t="s">
        <v>23</v>
      </c>
    </row>
    <row r="4" spans="1:17" ht="220.05" customHeight="1" x14ac:dyDescent="0.3">
      <c r="A4" s="3"/>
      <c r="B4" s="149">
        <v>46328</v>
      </c>
      <c r="C4" s="150" t="s">
        <v>38</v>
      </c>
      <c r="D4" s="132" t="s">
        <v>51</v>
      </c>
      <c r="E4" s="226" t="s">
        <v>146</v>
      </c>
      <c r="F4" s="179" t="s">
        <v>147</v>
      </c>
      <c r="G4" s="138"/>
      <c r="H4" s="134" t="s">
        <v>52</v>
      </c>
      <c r="I4" s="251" t="s">
        <v>148</v>
      </c>
      <c r="J4" s="71"/>
      <c r="K4" s="227">
        <v>5</v>
      </c>
      <c r="L4" s="228">
        <v>2.7</v>
      </c>
      <c r="M4" s="228">
        <v>1.4</v>
      </c>
      <c r="N4" s="129"/>
      <c r="O4" s="229"/>
      <c r="P4" s="229">
        <v>2.5</v>
      </c>
      <c r="Q4" s="130">
        <f t="shared" ref="Q4:Q7" si="0">K4*70+L4*75+M4*25+N4*60+O4*120+P4*45</f>
        <v>700</v>
      </c>
    </row>
    <row r="5" spans="1:17" ht="220.05" customHeight="1" x14ac:dyDescent="0.3">
      <c r="A5" s="3"/>
      <c r="B5" s="153">
        <v>46329</v>
      </c>
      <c r="C5" s="154" t="s">
        <v>39</v>
      </c>
      <c r="D5" s="234" t="s">
        <v>55</v>
      </c>
      <c r="E5" s="252" t="s">
        <v>149</v>
      </c>
      <c r="F5" s="253" t="s">
        <v>150</v>
      </c>
      <c r="G5" s="140"/>
      <c r="H5" s="141" t="s">
        <v>52</v>
      </c>
      <c r="I5" s="142" t="s">
        <v>110</v>
      </c>
      <c r="J5" s="72"/>
      <c r="K5" s="236">
        <v>5.7</v>
      </c>
      <c r="L5" s="237">
        <v>3.3</v>
      </c>
      <c r="M5" s="237">
        <v>2.2999999999999998</v>
      </c>
      <c r="N5" s="124"/>
      <c r="O5" s="238"/>
      <c r="P5" s="238">
        <v>2.5</v>
      </c>
      <c r="Q5" s="125">
        <f t="shared" si="0"/>
        <v>816.5</v>
      </c>
    </row>
    <row r="6" spans="1:17" ht="220.05" customHeight="1" x14ac:dyDescent="0.3">
      <c r="A6" s="3"/>
      <c r="B6" s="153">
        <v>46330</v>
      </c>
      <c r="C6" s="154" t="s">
        <v>40</v>
      </c>
      <c r="D6" s="301" t="s">
        <v>151</v>
      </c>
      <c r="E6" s="302"/>
      <c r="F6" s="303" t="s">
        <v>195</v>
      </c>
      <c r="G6" s="304"/>
      <c r="H6" s="304"/>
      <c r="I6" s="142" t="s">
        <v>152</v>
      </c>
      <c r="J6" s="72" t="s">
        <v>4</v>
      </c>
      <c r="K6" s="240">
        <v>5.2</v>
      </c>
      <c r="L6" s="237">
        <v>2.2999999999999998</v>
      </c>
      <c r="M6" s="123">
        <v>1.4</v>
      </c>
      <c r="N6" s="124">
        <v>1</v>
      </c>
      <c r="O6" s="238"/>
      <c r="P6" s="238">
        <v>2.5</v>
      </c>
      <c r="Q6" s="125">
        <f t="shared" si="0"/>
        <v>744</v>
      </c>
    </row>
    <row r="7" spans="1:17" ht="220.05" customHeight="1" x14ac:dyDescent="0.3">
      <c r="A7" s="3"/>
      <c r="B7" s="153">
        <v>46331</v>
      </c>
      <c r="C7" s="154" t="s">
        <v>41</v>
      </c>
      <c r="D7" s="234" t="s">
        <v>78</v>
      </c>
      <c r="E7" s="254" t="s">
        <v>153</v>
      </c>
      <c r="F7" s="255" t="s">
        <v>154</v>
      </c>
      <c r="G7" s="140"/>
      <c r="H7" s="141" t="s">
        <v>52</v>
      </c>
      <c r="I7" s="256" t="s">
        <v>155</v>
      </c>
      <c r="J7" s="72" t="s">
        <v>101</v>
      </c>
      <c r="K7" s="236">
        <v>6.2</v>
      </c>
      <c r="L7" s="237">
        <v>2.4</v>
      </c>
      <c r="M7" s="131">
        <v>1.9</v>
      </c>
      <c r="N7" s="124"/>
      <c r="O7" s="249">
        <v>1</v>
      </c>
      <c r="P7" s="238">
        <v>2.5</v>
      </c>
      <c r="Q7" s="125">
        <f t="shared" si="0"/>
        <v>894</v>
      </c>
    </row>
    <row r="8" spans="1:17" ht="220.05" customHeight="1" thickBot="1" x14ac:dyDescent="0.35">
      <c r="A8" s="3"/>
      <c r="B8" s="151">
        <v>46332</v>
      </c>
      <c r="C8" s="152" t="s">
        <v>42</v>
      </c>
      <c r="D8" s="257" t="s">
        <v>156</v>
      </c>
      <c r="E8" s="258" t="s">
        <v>157</v>
      </c>
      <c r="F8" s="259" t="s">
        <v>158</v>
      </c>
      <c r="G8" s="260"/>
      <c r="H8" s="136" t="s">
        <v>249</v>
      </c>
      <c r="I8" s="137" t="s">
        <v>159</v>
      </c>
      <c r="J8" s="72"/>
      <c r="K8" s="231">
        <v>5</v>
      </c>
      <c r="L8" s="237">
        <v>2.4</v>
      </c>
      <c r="M8" s="131">
        <v>1.9</v>
      </c>
      <c r="N8" s="124"/>
      <c r="O8" s="249"/>
      <c r="P8" s="238">
        <v>2.5</v>
      </c>
      <c r="Q8" s="125">
        <f t="shared" ref="Q8" si="1">K8*70+L8*75+M8*25+N8*60+O8*120+P8*45</f>
        <v>690</v>
      </c>
    </row>
    <row r="9" spans="1:17" ht="220.05" customHeight="1" x14ac:dyDescent="0.3">
      <c r="A9" s="3"/>
      <c r="B9" s="149">
        <v>46335</v>
      </c>
      <c r="C9" s="150" t="s">
        <v>38</v>
      </c>
      <c r="D9" s="250" t="s">
        <v>51</v>
      </c>
      <c r="E9" s="261" t="s">
        <v>160</v>
      </c>
      <c r="F9" s="230" t="s">
        <v>161</v>
      </c>
      <c r="G9" s="262"/>
      <c r="H9" s="156" t="s">
        <v>52</v>
      </c>
      <c r="I9" s="296" t="s">
        <v>251</v>
      </c>
      <c r="J9" s="71"/>
      <c r="K9" s="227">
        <v>5</v>
      </c>
      <c r="L9" s="228">
        <v>2.2999999999999998</v>
      </c>
      <c r="M9" s="228">
        <v>2</v>
      </c>
      <c r="N9" s="129"/>
      <c r="O9" s="229"/>
      <c r="P9" s="229">
        <v>2.5</v>
      </c>
      <c r="Q9" s="130">
        <f t="shared" ref="Q9:Q18" si="2">K9*70+L9*75+M9*25+N9*60+O9*120+P9*45</f>
        <v>685</v>
      </c>
    </row>
    <row r="10" spans="1:17" ht="220.05" customHeight="1" x14ac:dyDescent="0.3">
      <c r="A10" s="3"/>
      <c r="B10" s="153">
        <v>46336</v>
      </c>
      <c r="C10" s="154" t="s">
        <v>39</v>
      </c>
      <c r="D10" s="234" t="s">
        <v>55</v>
      </c>
      <c r="E10" s="241" t="s">
        <v>162</v>
      </c>
      <c r="F10" s="239" t="s">
        <v>163</v>
      </c>
      <c r="G10" s="140"/>
      <c r="H10" s="141" t="s">
        <v>52</v>
      </c>
      <c r="I10" s="142" t="s">
        <v>123</v>
      </c>
      <c r="J10" s="72"/>
      <c r="K10" s="236">
        <v>5.5</v>
      </c>
      <c r="L10" s="237">
        <v>3.2</v>
      </c>
      <c r="M10" s="237">
        <v>1.6</v>
      </c>
      <c r="N10" s="124"/>
      <c r="O10" s="238"/>
      <c r="P10" s="238">
        <v>2.5</v>
      </c>
      <c r="Q10" s="125">
        <f t="shared" si="2"/>
        <v>777.5</v>
      </c>
    </row>
    <row r="11" spans="1:17" ht="220.05" customHeight="1" x14ac:dyDescent="0.3">
      <c r="A11" s="3"/>
      <c r="B11" s="153">
        <v>46337</v>
      </c>
      <c r="C11" s="154" t="s">
        <v>40</v>
      </c>
      <c r="D11" s="305" t="s">
        <v>164</v>
      </c>
      <c r="E11" s="305"/>
      <c r="F11" s="306" t="s">
        <v>165</v>
      </c>
      <c r="G11" s="307"/>
      <c r="H11" s="308"/>
      <c r="I11" s="142" t="s">
        <v>166</v>
      </c>
      <c r="J11" s="72" t="s">
        <v>4</v>
      </c>
      <c r="K11" s="240">
        <v>5.8</v>
      </c>
      <c r="L11" s="237">
        <v>2.1</v>
      </c>
      <c r="M11" s="123">
        <v>1.5</v>
      </c>
      <c r="N11" s="124">
        <v>1</v>
      </c>
      <c r="O11" s="238"/>
      <c r="P11" s="238">
        <v>2.5</v>
      </c>
      <c r="Q11" s="125">
        <f t="shared" si="2"/>
        <v>773.5</v>
      </c>
    </row>
    <row r="12" spans="1:17" ht="220.05" customHeight="1" x14ac:dyDescent="0.3">
      <c r="A12" s="3"/>
      <c r="B12" s="153">
        <v>46338</v>
      </c>
      <c r="C12" s="154" t="s">
        <v>41</v>
      </c>
      <c r="D12" s="234" t="s">
        <v>91</v>
      </c>
      <c r="E12" s="239" t="s">
        <v>167</v>
      </c>
      <c r="F12" s="239" t="s">
        <v>168</v>
      </c>
      <c r="G12" s="140"/>
      <c r="H12" s="141" t="s">
        <v>52</v>
      </c>
      <c r="I12" s="142" t="s">
        <v>169</v>
      </c>
      <c r="J12" s="72" t="s">
        <v>101</v>
      </c>
      <c r="K12" s="236">
        <v>5</v>
      </c>
      <c r="L12" s="237">
        <v>2.4</v>
      </c>
      <c r="M12" s="131">
        <v>1.8</v>
      </c>
      <c r="N12" s="124"/>
      <c r="O12" s="249">
        <v>1</v>
      </c>
      <c r="P12" s="238">
        <v>2.5</v>
      </c>
      <c r="Q12" s="125">
        <f t="shared" si="2"/>
        <v>807.5</v>
      </c>
    </row>
    <row r="13" spans="1:17" ht="220.05" customHeight="1" thickBot="1" x14ac:dyDescent="0.35">
      <c r="A13" s="3"/>
      <c r="B13" s="151">
        <v>46339</v>
      </c>
      <c r="C13" s="152" t="s">
        <v>42</v>
      </c>
      <c r="D13" s="135" t="s">
        <v>94</v>
      </c>
      <c r="E13" s="230" t="s">
        <v>108</v>
      </c>
      <c r="F13" s="239" t="s">
        <v>170</v>
      </c>
      <c r="G13" s="143"/>
      <c r="H13" s="136" t="s">
        <v>249</v>
      </c>
      <c r="I13" s="186" t="s">
        <v>118</v>
      </c>
      <c r="J13" s="73" t="s">
        <v>140</v>
      </c>
      <c r="K13" s="231">
        <v>5.6</v>
      </c>
      <c r="L13" s="232">
        <v>2.4</v>
      </c>
      <c r="M13" s="232">
        <v>1.4</v>
      </c>
      <c r="N13" s="127"/>
      <c r="O13" s="233"/>
      <c r="P13" s="233">
        <v>2.5</v>
      </c>
      <c r="Q13" s="128">
        <f t="shared" si="2"/>
        <v>719.5</v>
      </c>
    </row>
    <row r="14" spans="1:17" ht="220.05" customHeight="1" x14ac:dyDescent="0.3">
      <c r="A14" s="3"/>
      <c r="B14" s="149">
        <v>46342</v>
      </c>
      <c r="C14" s="150" t="s">
        <v>38</v>
      </c>
      <c r="D14" s="132" t="s">
        <v>51</v>
      </c>
      <c r="E14" s="226" t="s">
        <v>171</v>
      </c>
      <c r="F14" s="133" t="s">
        <v>172</v>
      </c>
      <c r="G14" s="138"/>
      <c r="H14" s="134" t="s">
        <v>52</v>
      </c>
      <c r="I14" s="142" t="s">
        <v>173</v>
      </c>
      <c r="J14" s="71"/>
      <c r="K14" s="227">
        <v>5.3</v>
      </c>
      <c r="L14" s="228">
        <v>2.4</v>
      </c>
      <c r="M14" s="228">
        <v>1.7</v>
      </c>
      <c r="N14" s="129"/>
      <c r="O14" s="229"/>
      <c r="P14" s="229">
        <v>2.5</v>
      </c>
      <c r="Q14" s="130">
        <f t="shared" si="2"/>
        <v>706</v>
      </c>
    </row>
    <row r="15" spans="1:17" ht="220.05" customHeight="1" x14ac:dyDescent="0.3">
      <c r="A15" s="3"/>
      <c r="B15" s="153">
        <v>46343</v>
      </c>
      <c r="C15" s="154" t="s">
        <v>39</v>
      </c>
      <c r="D15" s="234" t="s">
        <v>55</v>
      </c>
      <c r="E15" s="235" t="s">
        <v>174</v>
      </c>
      <c r="F15" s="239" t="s">
        <v>175</v>
      </c>
      <c r="G15" s="140"/>
      <c r="H15" s="141" t="s">
        <v>52</v>
      </c>
      <c r="I15" s="142" t="s">
        <v>141</v>
      </c>
      <c r="J15" s="72"/>
      <c r="K15" s="236">
        <v>5.6</v>
      </c>
      <c r="L15" s="237">
        <v>2.1</v>
      </c>
      <c r="M15" s="237">
        <v>2</v>
      </c>
      <c r="N15" s="124"/>
      <c r="O15" s="238"/>
      <c r="P15" s="238">
        <v>2.5</v>
      </c>
      <c r="Q15" s="125">
        <f t="shared" si="2"/>
        <v>712</v>
      </c>
    </row>
    <row r="16" spans="1:17" ht="220.05" customHeight="1" x14ac:dyDescent="0.3">
      <c r="A16" s="3"/>
      <c r="B16" s="153">
        <v>46344</v>
      </c>
      <c r="C16" s="154" t="s">
        <v>40</v>
      </c>
      <c r="D16" s="309" t="s">
        <v>113</v>
      </c>
      <c r="E16" s="309"/>
      <c r="F16" s="310" t="s">
        <v>137</v>
      </c>
      <c r="G16" s="311"/>
      <c r="H16" s="311"/>
      <c r="I16" s="186" t="s">
        <v>97</v>
      </c>
      <c r="J16" s="72" t="s">
        <v>4</v>
      </c>
      <c r="K16" s="240">
        <v>5</v>
      </c>
      <c r="L16" s="237">
        <v>2.1</v>
      </c>
      <c r="M16" s="123">
        <v>1.4</v>
      </c>
      <c r="N16" s="124">
        <v>1</v>
      </c>
      <c r="O16" s="238"/>
      <c r="P16" s="238">
        <v>2.5</v>
      </c>
      <c r="Q16" s="125">
        <f t="shared" si="2"/>
        <v>715</v>
      </c>
    </row>
    <row r="17" spans="1:17" ht="220.05" customHeight="1" x14ac:dyDescent="0.3">
      <c r="A17" s="3"/>
      <c r="B17" s="153">
        <v>46345</v>
      </c>
      <c r="C17" s="154" t="s">
        <v>41</v>
      </c>
      <c r="D17" s="234" t="s">
        <v>65</v>
      </c>
      <c r="E17" s="241" t="s">
        <v>176</v>
      </c>
      <c r="F17" s="239" t="s">
        <v>177</v>
      </c>
      <c r="G17" s="140"/>
      <c r="H17" s="141" t="s">
        <v>52</v>
      </c>
      <c r="I17" s="263" t="s">
        <v>254</v>
      </c>
      <c r="J17" s="72" t="s">
        <v>101</v>
      </c>
      <c r="K17" s="236">
        <v>5.3</v>
      </c>
      <c r="L17" s="237">
        <v>2.1</v>
      </c>
      <c r="M17" s="131">
        <v>1.3</v>
      </c>
      <c r="N17" s="124"/>
      <c r="O17" s="249">
        <v>1</v>
      </c>
      <c r="P17" s="238">
        <v>2.5</v>
      </c>
      <c r="Q17" s="125">
        <f t="shared" si="2"/>
        <v>793.5</v>
      </c>
    </row>
    <row r="18" spans="1:17" ht="220.05" customHeight="1" thickBot="1" x14ac:dyDescent="0.35">
      <c r="A18" s="3"/>
      <c r="B18" s="151">
        <v>46346</v>
      </c>
      <c r="C18" s="152" t="s">
        <v>42</v>
      </c>
      <c r="D18" s="135" t="s">
        <v>98</v>
      </c>
      <c r="E18" s="242" t="s">
        <v>178</v>
      </c>
      <c r="F18" s="242" t="s">
        <v>179</v>
      </c>
      <c r="G18" s="143"/>
      <c r="H18" s="136" t="s">
        <v>249</v>
      </c>
      <c r="I18" s="137" t="s">
        <v>180</v>
      </c>
      <c r="J18" s="73"/>
      <c r="K18" s="231">
        <v>5</v>
      </c>
      <c r="L18" s="232">
        <v>3.2</v>
      </c>
      <c r="M18" s="232">
        <v>1.8</v>
      </c>
      <c r="N18" s="127"/>
      <c r="O18" s="233"/>
      <c r="P18" s="233">
        <v>2.5</v>
      </c>
      <c r="Q18" s="128">
        <f t="shared" si="2"/>
        <v>747.5</v>
      </c>
    </row>
    <row r="19" spans="1:17" ht="220.05" customHeight="1" x14ac:dyDescent="0.3">
      <c r="A19" s="3"/>
      <c r="B19" s="149">
        <v>46349</v>
      </c>
      <c r="C19" s="150" t="s">
        <v>38</v>
      </c>
      <c r="D19" s="264" t="s">
        <v>51</v>
      </c>
      <c r="E19" s="226" t="s">
        <v>181</v>
      </c>
      <c r="F19" s="269" t="s">
        <v>182</v>
      </c>
      <c r="G19" s="138"/>
      <c r="H19" s="134" t="s">
        <v>52</v>
      </c>
      <c r="I19" s="139" t="s">
        <v>111</v>
      </c>
      <c r="J19" s="71"/>
      <c r="K19" s="227">
        <v>5</v>
      </c>
      <c r="L19" s="228">
        <v>2</v>
      </c>
      <c r="M19" s="228">
        <v>2.1</v>
      </c>
      <c r="N19" s="129"/>
      <c r="O19" s="229"/>
      <c r="P19" s="229">
        <v>2.5</v>
      </c>
      <c r="Q19" s="130">
        <f t="shared" ref="Q19:Q24" si="3">K19*70+L19*75+M19*25+N19*60+O19*120+P19*45</f>
        <v>665</v>
      </c>
    </row>
    <row r="20" spans="1:17" ht="220.05" customHeight="1" x14ac:dyDescent="0.3">
      <c r="A20" s="3"/>
      <c r="B20" s="153">
        <v>46350</v>
      </c>
      <c r="C20" s="154" t="s">
        <v>39</v>
      </c>
      <c r="D20" s="234" t="s">
        <v>55</v>
      </c>
      <c r="E20" s="239" t="s">
        <v>183</v>
      </c>
      <c r="F20" s="239" t="s">
        <v>184</v>
      </c>
      <c r="G20" s="140"/>
      <c r="H20" s="141" t="s">
        <v>52</v>
      </c>
      <c r="I20" s="142" t="s">
        <v>185</v>
      </c>
      <c r="J20" s="72"/>
      <c r="K20" s="236">
        <v>5</v>
      </c>
      <c r="L20" s="237">
        <v>2</v>
      </c>
      <c r="M20" s="237">
        <v>2.1</v>
      </c>
      <c r="N20" s="124"/>
      <c r="O20" s="238"/>
      <c r="P20" s="238">
        <v>2.5</v>
      </c>
      <c r="Q20" s="125">
        <f t="shared" si="3"/>
        <v>665</v>
      </c>
    </row>
    <row r="21" spans="1:17" ht="220.05" customHeight="1" x14ac:dyDescent="0.3">
      <c r="A21" s="3"/>
      <c r="B21" s="153">
        <v>46351</v>
      </c>
      <c r="C21" s="154" t="s">
        <v>40</v>
      </c>
      <c r="D21" s="309" t="s">
        <v>186</v>
      </c>
      <c r="E21" s="309"/>
      <c r="F21" s="312" t="s">
        <v>187</v>
      </c>
      <c r="G21" s="313"/>
      <c r="H21" s="314"/>
      <c r="I21" s="142" t="s">
        <v>188</v>
      </c>
      <c r="J21" s="72" t="s">
        <v>4</v>
      </c>
      <c r="K21" s="240">
        <v>2</v>
      </c>
      <c r="L21" s="237">
        <v>2</v>
      </c>
      <c r="M21" s="123">
        <v>1.4</v>
      </c>
      <c r="N21" s="124">
        <v>1</v>
      </c>
      <c r="O21" s="238"/>
      <c r="P21" s="238">
        <v>2.5</v>
      </c>
      <c r="Q21" s="125">
        <f t="shared" si="3"/>
        <v>497.5</v>
      </c>
    </row>
    <row r="22" spans="1:17" ht="220.05" customHeight="1" x14ac:dyDescent="0.3">
      <c r="A22" s="3"/>
      <c r="B22" s="153">
        <v>46352</v>
      </c>
      <c r="C22" s="154" t="s">
        <v>41</v>
      </c>
      <c r="D22" s="234" t="s">
        <v>78</v>
      </c>
      <c r="E22" s="239" t="s">
        <v>189</v>
      </c>
      <c r="F22" s="239" t="s">
        <v>196</v>
      </c>
      <c r="G22" s="140"/>
      <c r="H22" s="141" t="s">
        <v>52</v>
      </c>
      <c r="I22" s="142" t="s">
        <v>190</v>
      </c>
      <c r="J22" s="72" t="s">
        <v>101</v>
      </c>
      <c r="K22" s="236">
        <v>5</v>
      </c>
      <c r="L22" s="237">
        <v>3.5</v>
      </c>
      <c r="M22" s="131">
        <v>1.6</v>
      </c>
      <c r="N22" s="124"/>
      <c r="O22" s="238">
        <v>1</v>
      </c>
      <c r="P22" s="238">
        <v>2.5</v>
      </c>
      <c r="Q22" s="125">
        <f t="shared" si="3"/>
        <v>885</v>
      </c>
    </row>
    <row r="23" spans="1:17" ht="220.05" customHeight="1" thickBot="1" x14ac:dyDescent="0.35">
      <c r="A23" s="3"/>
      <c r="B23" s="151">
        <v>46353</v>
      </c>
      <c r="C23" s="152" t="s">
        <v>191</v>
      </c>
      <c r="D23" s="257" t="s">
        <v>109</v>
      </c>
      <c r="E23" s="242" t="s">
        <v>102</v>
      </c>
      <c r="F23" s="239" t="s">
        <v>192</v>
      </c>
      <c r="G23" s="260"/>
      <c r="H23" s="136" t="s">
        <v>249</v>
      </c>
      <c r="I23" s="248" t="s">
        <v>103</v>
      </c>
      <c r="J23" s="73"/>
      <c r="K23" s="231">
        <v>5.9</v>
      </c>
      <c r="L23" s="232">
        <v>3.5</v>
      </c>
      <c r="M23" s="126">
        <v>1.6</v>
      </c>
      <c r="N23" s="127"/>
      <c r="O23" s="233"/>
      <c r="P23" s="233">
        <v>2.5</v>
      </c>
      <c r="Q23" s="128">
        <f t="shared" si="3"/>
        <v>828</v>
      </c>
    </row>
    <row r="24" spans="1:17" ht="220.05" customHeight="1" thickBot="1" x14ac:dyDescent="0.35">
      <c r="A24" s="3"/>
      <c r="B24" s="270">
        <v>46356</v>
      </c>
      <c r="C24" s="271" t="s">
        <v>193</v>
      </c>
      <c r="D24" s="272" t="s">
        <v>51</v>
      </c>
      <c r="E24" s="273" t="s">
        <v>112</v>
      </c>
      <c r="F24" s="273" t="s">
        <v>194</v>
      </c>
      <c r="G24" s="274"/>
      <c r="H24" s="275" t="s">
        <v>52</v>
      </c>
      <c r="I24" s="276" t="s">
        <v>93</v>
      </c>
      <c r="J24" s="265"/>
      <c r="K24" s="227">
        <v>5.3</v>
      </c>
      <c r="L24" s="228">
        <v>2.1</v>
      </c>
      <c r="M24" s="228">
        <v>1.9</v>
      </c>
      <c r="N24" s="266"/>
      <c r="O24" s="267"/>
      <c r="P24" s="267">
        <v>2.5</v>
      </c>
      <c r="Q24" s="268">
        <f t="shared" si="3"/>
        <v>688.5</v>
      </c>
    </row>
    <row r="25" spans="1:17" ht="390" customHeight="1" thickBot="1" x14ac:dyDescent="0.35">
      <c r="A25" s="3"/>
      <c r="B25" s="297" t="s">
        <v>255</v>
      </c>
      <c r="C25" s="298"/>
      <c r="D25" s="298"/>
      <c r="E25" s="298"/>
      <c r="F25" s="298"/>
      <c r="G25" s="298"/>
      <c r="H25" s="298"/>
      <c r="I25" s="298"/>
      <c r="J25" s="298"/>
      <c r="K25" s="298"/>
      <c r="L25" s="298"/>
      <c r="M25" s="298"/>
      <c r="N25" s="298"/>
      <c r="O25" s="298"/>
      <c r="P25" s="298"/>
      <c r="Q25" s="299"/>
    </row>
    <row r="26" spans="1:17" ht="180" customHeight="1" x14ac:dyDescent="0.3">
      <c r="A26" s="3"/>
    </row>
    <row r="27" spans="1:17" ht="180" customHeight="1" x14ac:dyDescent="0.3">
      <c r="A27" s="3"/>
    </row>
    <row r="28" spans="1:17" ht="180" customHeight="1" x14ac:dyDescent="0.3">
      <c r="A28" s="3"/>
    </row>
    <row r="29" spans="1:17" ht="180" customHeight="1" x14ac:dyDescent="0.3">
      <c r="A29" s="3"/>
    </row>
    <row r="30" spans="1:17" ht="180" customHeight="1" x14ac:dyDescent="0.3">
      <c r="A30" s="3"/>
    </row>
    <row r="31" spans="1:17" ht="180" customHeight="1" x14ac:dyDescent="0.3">
      <c r="A31" s="3"/>
    </row>
    <row r="32" spans="1:17" ht="180" customHeight="1" x14ac:dyDescent="0.3">
      <c r="A32" s="3"/>
    </row>
    <row r="33" spans="1:17" ht="180" customHeight="1" x14ac:dyDescent="0.3">
      <c r="A33" s="3"/>
    </row>
    <row r="34" spans="1:17" ht="180" customHeight="1" x14ac:dyDescent="0.3">
      <c r="A34" s="3"/>
    </row>
    <row r="35" spans="1:17" ht="180" customHeight="1" x14ac:dyDescent="0.3">
      <c r="A35" s="3"/>
    </row>
    <row r="36" spans="1:17" ht="180" customHeight="1" x14ac:dyDescent="0.3">
      <c r="A36" s="3"/>
    </row>
    <row r="37" spans="1:17" ht="157.5" customHeight="1" x14ac:dyDescent="0.3"/>
    <row r="39" spans="1:17" s="5" customFormat="1" x14ac:dyDescent="0.3">
      <c r="A39" s="1"/>
      <c r="B39" s="4"/>
      <c r="C39" s="4"/>
      <c r="D39" s="4"/>
      <c r="E39" s="4"/>
      <c r="F39" s="4"/>
      <c r="G39" s="4"/>
      <c r="H39" s="4"/>
      <c r="I39" s="4"/>
      <c r="J39" s="4"/>
      <c r="Q39" s="6"/>
    </row>
    <row r="40" spans="1:17" s="5" customFormat="1" x14ac:dyDescent="0.3">
      <c r="A40" s="1"/>
      <c r="B40" s="4"/>
      <c r="C40" s="4"/>
      <c r="D40" s="4"/>
      <c r="E40" s="4"/>
      <c r="F40" s="4"/>
      <c r="G40" s="4"/>
      <c r="H40" s="4"/>
      <c r="I40" s="4"/>
      <c r="J40" s="4"/>
      <c r="Q40" s="6"/>
    </row>
    <row r="41" spans="1:17" s="5" customFormat="1" x14ac:dyDescent="0.3">
      <c r="A41" s="1"/>
      <c r="B41" s="4"/>
      <c r="C41" s="4"/>
      <c r="D41" s="4"/>
      <c r="E41" s="4"/>
      <c r="F41" s="4"/>
      <c r="G41" s="4"/>
      <c r="H41" s="4"/>
      <c r="I41" s="4"/>
      <c r="J41" s="4"/>
      <c r="Q41" s="6"/>
    </row>
    <row r="42" spans="1:17" s="5" customFormat="1" x14ac:dyDescent="0.3">
      <c r="A42" s="1"/>
      <c r="B42" s="4"/>
      <c r="C42" s="4"/>
      <c r="D42" s="4"/>
      <c r="E42" s="4"/>
      <c r="F42" s="4"/>
      <c r="G42" s="4"/>
      <c r="H42" s="4"/>
      <c r="I42" s="4"/>
      <c r="J42" s="4"/>
      <c r="Q42" s="6"/>
    </row>
    <row r="43" spans="1:17" s="5" customFormat="1" x14ac:dyDescent="0.3">
      <c r="A43" s="1"/>
      <c r="B43" s="4"/>
      <c r="C43" s="4"/>
      <c r="D43" s="4"/>
      <c r="E43" s="4"/>
      <c r="F43" s="4"/>
      <c r="G43" s="4"/>
      <c r="H43" s="4"/>
      <c r="I43" s="4"/>
      <c r="J43" s="4"/>
      <c r="Q43" s="6"/>
    </row>
    <row r="44" spans="1:17" s="5" customFormat="1" x14ac:dyDescent="0.3">
      <c r="A44" s="1"/>
      <c r="B44" s="4"/>
      <c r="C44" s="4"/>
      <c r="D44" s="4"/>
      <c r="E44" s="4"/>
      <c r="F44" s="4"/>
      <c r="G44" s="4"/>
      <c r="H44" s="4"/>
      <c r="I44" s="4"/>
      <c r="J44" s="4"/>
      <c r="Q44" s="6"/>
    </row>
    <row r="45" spans="1:17" s="5" customFormat="1" x14ac:dyDescent="0.3">
      <c r="A45" s="1"/>
      <c r="B45" s="4"/>
      <c r="C45" s="4"/>
      <c r="D45" s="4"/>
      <c r="E45" s="4"/>
      <c r="F45" s="4"/>
      <c r="G45" s="4"/>
      <c r="H45" s="4"/>
      <c r="I45" s="4"/>
      <c r="J45" s="4"/>
      <c r="Q45" s="6"/>
    </row>
    <row r="46" spans="1:17" s="5" customFormat="1" x14ac:dyDescent="0.3">
      <c r="A46" s="1"/>
      <c r="B46" s="4"/>
      <c r="C46" s="4"/>
      <c r="D46" s="4"/>
      <c r="E46" s="4"/>
      <c r="F46" s="4"/>
      <c r="G46" s="4"/>
      <c r="H46" s="4"/>
      <c r="I46" s="4"/>
      <c r="J46" s="4"/>
      <c r="Q46" s="6"/>
    </row>
    <row r="47" spans="1:17" s="5" customFormat="1" x14ac:dyDescent="0.3">
      <c r="A47" s="1"/>
      <c r="B47" s="4"/>
      <c r="C47" s="4"/>
      <c r="D47" s="4"/>
      <c r="E47" s="4"/>
      <c r="F47" s="4"/>
      <c r="G47" s="4"/>
      <c r="H47" s="4"/>
      <c r="I47" s="4"/>
      <c r="J47" s="4"/>
      <c r="Q47" s="6"/>
    </row>
    <row r="48" spans="1:17" s="5" customFormat="1" x14ac:dyDescent="0.3">
      <c r="A48" s="1"/>
      <c r="B48" s="4"/>
      <c r="C48" s="4"/>
      <c r="D48" s="4"/>
      <c r="E48" s="4"/>
      <c r="F48" s="4"/>
      <c r="G48" s="4"/>
      <c r="H48" s="4"/>
      <c r="I48" s="4"/>
      <c r="J48" s="4"/>
      <c r="Q48" s="6"/>
    </row>
    <row r="49" spans="1:17" s="5" customFormat="1" x14ac:dyDescent="0.3">
      <c r="A49" s="1"/>
      <c r="B49" s="4"/>
      <c r="C49" s="4"/>
      <c r="D49" s="4"/>
      <c r="E49" s="4"/>
      <c r="F49" s="4"/>
      <c r="G49" s="4"/>
      <c r="H49" s="4"/>
      <c r="I49" s="4"/>
      <c r="J49" s="4"/>
      <c r="Q49" s="6"/>
    </row>
    <row r="50" spans="1:17" s="5" customFormat="1" x14ac:dyDescent="0.3">
      <c r="A50" s="1"/>
      <c r="B50" s="4"/>
      <c r="C50" s="4"/>
      <c r="D50" s="4"/>
      <c r="E50" s="4"/>
      <c r="F50" s="4"/>
      <c r="G50" s="4"/>
      <c r="H50" s="4"/>
      <c r="I50" s="4"/>
      <c r="J50" s="4"/>
      <c r="Q50" s="6"/>
    </row>
    <row r="51" spans="1:17" s="5" customFormat="1" x14ac:dyDescent="0.3">
      <c r="A51" s="1"/>
      <c r="B51" s="4"/>
      <c r="C51" s="4"/>
      <c r="D51" s="4"/>
      <c r="E51" s="4"/>
      <c r="F51" s="4"/>
      <c r="G51" s="4"/>
      <c r="H51" s="4"/>
      <c r="I51" s="4"/>
      <c r="J51" s="4"/>
      <c r="Q51" s="6"/>
    </row>
    <row r="52" spans="1:17" s="5" customFormat="1" x14ac:dyDescent="0.3">
      <c r="A52" s="1"/>
      <c r="B52" s="4"/>
      <c r="C52" s="4"/>
      <c r="D52" s="4"/>
      <c r="E52" s="4"/>
      <c r="F52" s="4"/>
      <c r="G52" s="4"/>
      <c r="H52" s="4"/>
      <c r="I52" s="4"/>
      <c r="J52" s="4"/>
      <c r="Q52" s="6"/>
    </row>
    <row r="53" spans="1:17" s="5" customFormat="1" x14ac:dyDescent="0.3">
      <c r="A53" s="1"/>
      <c r="B53" s="4"/>
      <c r="C53" s="4"/>
      <c r="D53" s="4"/>
      <c r="E53" s="4"/>
      <c r="F53" s="4"/>
      <c r="G53" s="4"/>
      <c r="H53" s="4"/>
      <c r="I53" s="4"/>
      <c r="J53" s="4"/>
      <c r="Q53" s="6"/>
    </row>
  </sheetData>
  <mergeCells count="10">
    <mergeCell ref="B25:Q25"/>
    <mergeCell ref="B1:Q1"/>
    <mergeCell ref="D6:E6"/>
    <mergeCell ref="F6:H6"/>
    <mergeCell ref="D11:E11"/>
    <mergeCell ref="F11:H11"/>
    <mergeCell ref="D16:E16"/>
    <mergeCell ref="F16:H16"/>
    <mergeCell ref="D21:E21"/>
    <mergeCell ref="F21:H21"/>
  </mergeCells>
  <phoneticPr fontId="2" type="noConversion"/>
  <pageMargins left="0.19685039370078741" right="0.19685039370078741" top="0" bottom="0" header="0.31496062992125984" footer="0.31496062992125984"/>
  <pageSetup paperSize="9" scale="1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2"/>
  <sheetViews>
    <sheetView view="pageBreakPreview" zoomScale="70" zoomScaleNormal="100" zoomScaleSheetLayoutView="70" workbookViewId="0">
      <selection activeCell="Y15" sqref="Y15"/>
    </sheetView>
  </sheetViews>
  <sheetFormatPr defaultColWidth="8.77734375" defaultRowHeight="16.2" x14ac:dyDescent="0.3"/>
  <cols>
    <col min="1" max="1" width="4.109375" style="16" customWidth="1"/>
    <col min="2" max="2" width="6.33203125" style="17" customWidth="1"/>
    <col min="3" max="3" width="13" style="17" customWidth="1"/>
    <col min="4" max="4" width="7.44140625" style="17" customWidth="1"/>
    <col min="5" max="5" width="0.109375" style="17" hidden="1" customWidth="1"/>
    <col min="6" max="6" width="4" style="17" hidden="1" customWidth="1"/>
    <col min="7" max="7" width="4.33203125" style="17" hidden="1" customWidth="1"/>
    <col min="8" max="8" width="7.109375" style="16" customWidth="1"/>
    <col min="9" max="9" width="6.33203125" style="17" customWidth="1"/>
    <col min="10" max="10" width="15.6640625" style="16" customWidth="1"/>
    <col min="11" max="11" width="7.88671875" style="16" customWidth="1"/>
    <col min="12" max="12" width="8.21875" style="16" hidden="1" customWidth="1"/>
    <col min="13" max="14" width="8.88671875" style="16" hidden="1" customWidth="1"/>
    <col min="15" max="15" width="5.77734375" style="16" customWidth="1"/>
    <col min="16" max="16" width="5.77734375" style="17" customWidth="1"/>
    <col min="17" max="17" width="15.109375" style="16" customWidth="1"/>
    <col min="18" max="18" width="8.6640625" style="16" customWidth="1"/>
    <col min="19" max="19" width="8.6640625" style="16" hidden="1" customWidth="1"/>
    <col min="20" max="21" width="7" style="16" hidden="1" customWidth="1"/>
    <col min="22" max="23" width="6.6640625" style="16" customWidth="1"/>
    <col min="24" max="24" width="15" style="16" customWidth="1"/>
    <col min="25" max="25" width="6" style="16" customWidth="1"/>
    <col min="26" max="26" width="5.88671875" style="16" hidden="1" customWidth="1"/>
    <col min="27" max="27" width="4.77734375" style="16" hidden="1" customWidth="1"/>
    <col min="28" max="28" width="3" style="16" hidden="1" customWidth="1"/>
    <col min="29" max="29" width="7" style="16" customWidth="1"/>
    <col min="30" max="30" width="7.109375" style="16" customWidth="1"/>
    <col min="31" max="31" width="15.33203125" style="16" customWidth="1"/>
    <col min="32" max="32" width="7.109375" style="16" customWidth="1"/>
    <col min="33" max="33" width="5.44140625" style="16" hidden="1" customWidth="1"/>
    <col min="34" max="34" width="6" style="16" hidden="1" customWidth="1"/>
    <col min="35" max="35" width="2.88671875" style="16" hidden="1" customWidth="1"/>
    <col min="36" max="37" width="7.109375" style="16" customWidth="1"/>
    <col min="38" max="16384" width="8.77734375" style="16"/>
  </cols>
  <sheetData>
    <row r="1" spans="1:42" ht="22.2" x14ac:dyDescent="0.3">
      <c r="A1" s="359" t="s">
        <v>208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78"/>
      <c r="X1" s="78"/>
      <c r="Y1" s="33" t="s">
        <v>43</v>
      </c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</row>
    <row r="2" spans="1:42" s="37" customFormat="1" ht="18.600000000000001" customHeight="1" thickBot="1" x14ac:dyDescent="0.35">
      <c r="A2" s="360" t="s">
        <v>138</v>
      </c>
      <c r="B2" s="361"/>
      <c r="C2" s="361"/>
      <c r="D2" s="361"/>
      <c r="E2" s="361"/>
      <c r="F2" s="361"/>
      <c r="G2" s="361"/>
      <c r="H2" s="361"/>
      <c r="I2" s="361"/>
      <c r="J2" s="37">
        <v>370</v>
      </c>
      <c r="P2" s="15"/>
      <c r="Y2" s="351" t="s">
        <v>44</v>
      </c>
      <c r="Z2" s="351"/>
      <c r="AA2" s="351"/>
      <c r="AB2" s="351"/>
      <c r="AC2" s="351"/>
      <c r="AD2" s="351"/>
      <c r="AE2" s="351"/>
      <c r="AF2" s="34"/>
      <c r="AG2" s="34"/>
      <c r="AH2" s="34"/>
      <c r="AI2" s="34"/>
      <c r="AJ2" s="34"/>
      <c r="AK2" s="33"/>
    </row>
    <row r="3" spans="1:42" s="79" customFormat="1" ht="13.8" x14ac:dyDescent="0.3">
      <c r="A3" s="35" t="s">
        <v>0</v>
      </c>
      <c r="B3" s="352">
        <v>46328</v>
      </c>
      <c r="C3" s="353"/>
      <c r="D3" s="353"/>
      <c r="E3" s="353"/>
      <c r="F3" s="353"/>
      <c r="G3" s="353"/>
      <c r="H3" s="354"/>
      <c r="I3" s="352">
        <v>46329</v>
      </c>
      <c r="J3" s="353"/>
      <c r="K3" s="353"/>
      <c r="L3" s="353"/>
      <c r="M3" s="353"/>
      <c r="N3" s="353"/>
      <c r="O3" s="354"/>
      <c r="P3" s="352">
        <v>46330</v>
      </c>
      <c r="Q3" s="353"/>
      <c r="R3" s="353"/>
      <c r="S3" s="353"/>
      <c r="T3" s="353"/>
      <c r="U3" s="353"/>
      <c r="V3" s="354"/>
      <c r="W3" s="352">
        <v>46331</v>
      </c>
      <c r="X3" s="353"/>
      <c r="Y3" s="353"/>
      <c r="Z3" s="353"/>
      <c r="AA3" s="353"/>
      <c r="AB3" s="353"/>
      <c r="AC3" s="354"/>
      <c r="AD3" s="352">
        <v>46332</v>
      </c>
      <c r="AE3" s="353"/>
      <c r="AF3" s="353"/>
      <c r="AG3" s="353"/>
      <c r="AH3" s="353"/>
      <c r="AI3" s="353"/>
      <c r="AJ3" s="354"/>
    </row>
    <row r="4" spans="1:42" s="79" customFormat="1" ht="13.8" x14ac:dyDescent="0.3">
      <c r="A4" s="76" t="s">
        <v>45</v>
      </c>
      <c r="B4" s="67" t="s">
        <v>46</v>
      </c>
      <c r="C4" s="68" t="s">
        <v>62</v>
      </c>
      <c r="D4" s="60" t="s">
        <v>60</v>
      </c>
      <c r="E4" s="69" t="s">
        <v>105</v>
      </c>
      <c r="F4" s="69" t="s">
        <v>106</v>
      </c>
      <c r="G4" s="69" t="s">
        <v>107</v>
      </c>
      <c r="H4" s="70" t="s">
        <v>61</v>
      </c>
      <c r="I4" s="67" t="s">
        <v>46</v>
      </c>
      <c r="J4" s="68" t="s">
        <v>62</v>
      </c>
      <c r="K4" s="60" t="s">
        <v>60</v>
      </c>
      <c r="L4" s="69" t="s">
        <v>105</v>
      </c>
      <c r="M4" s="69" t="s">
        <v>106</v>
      </c>
      <c r="N4" s="69" t="s">
        <v>107</v>
      </c>
      <c r="O4" s="70" t="s">
        <v>61</v>
      </c>
      <c r="P4" s="10" t="s">
        <v>46</v>
      </c>
      <c r="Q4" s="8" t="s">
        <v>62</v>
      </c>
      <c r="R4" s="74" t="s">
        <v>60</v>
      </c>
      <c r="S4" s="69" t="s">
        <v>105</v>
      </c>
      <c r="T4" s="69" t="s">
        <v>106</v>
      </c>
      <c r="U4" s="69" t="s">
        <v>107</v>
      </c>
      <c r="V4" s="9" t="s">
        <v>61</v>
      </c>
      <c r="W4" s="10" t="s">
        <v>46</v>
      </c>
      <c r="X4" s="8" t="s">
        <v>62</v>
      </c>
      <c r="Y4" s="74" t="s">
        <v>60</v>
      </c>
      <c r="Z4" s="69" t="s">
        <v>105</v>
      </c>
      <c r="AA4" s="69" t="s">
        <v>106</v>
      </c>
      <c r="AB4" s="69" t="s">
        <v>107</v>
      </c>
      <c r="AC4" s="9" t="s">
        <v>61</v>
      </c>
      <c r="AD4" s="10" t="s">
        <v>46</v>
      </c>
      <c r="AE4" s="8" t="s">
        <v>62</v>
      </c>
      <c r="AF4" s="74" t="s">
        <v>60</v>
      </c>
      <c r="AG4" s="69" t="s">
        <v>105</v>
      </c>
      <c r="AH4" s="69" t="s">
        <v>106</v>
      </c>
      <c r="AI4" s="69" t="s">
        <v>107</v>
      </c>
      <c r="AJ4" s="9" t="s">
        <v>61</v>
      </c>
    </row>
    <row r="5" spans="1:42" s="79" customFormat="1" ht="13.95" customHeight="1" x14ac:dyDescent="0.3">
      <c r="A5" s="362" t="s">
        <v>37</v>
      </c>
      <c r="B5" s="369" t="s">
        <v>51</v>
      </c>
      <c r="C5" s="84" t="s">
        <v>53</v>
      </c>
      <c r="D5" s="85">
        <v>100</v>
      </c>
      <c r="E5" s="187">
        <f>D5/20</f>
        <v>5</v>
      </c>
      <c r="F5" s="89"/>
      <c r="G5" s="89"/>
      <c r="H5" s="100">
        <f>D5*$J$2/1000</f>
        <v>37</v>
      </c>
      <c r="I5" s="364" t="s">
        <v>55</v>
      </c>
      <c r="J5" s="87" t="s">
        <v>53</v>
      </c>
      <c r="K5" s="88">
        <v>90</v>
      </c>
      <c r="L5" s="187">
        <f>K5/20</f>
        <v>4.5</v>
      </c>
      <c r="M5" s="89"/>
      <c r="N5" s="89"/>
      <c r="O5" s="86">
        <f t="shared" ref="O5:O19" si="0">K5*$J$2/1000</f>
        <v>33.299999999999997</v>
      </c>
      <c r="P5" s="317" t="s">
        <v>151</v>
      </c>
      <c r="Q5" s="87" t="s">
        <v>53</v>
      </c>
      <c r="R5" s="96">
        <v>100</v>
      </c>
      <c r="S5" s="187">
        <f>R5/20</f>
        <v>5</v>
      </c>
      <c r="T5" s="157"/>
      <c r="U5" s="168"/>
      <c r="V5" s="178">
        <f t="shared" ref="V5:V19" si="1">R5*$J$2/1000</f>
        <v>37</v>
      </c>
      <c r="W5" s="355" t="s">
        <v>78</v>
      </c>
      <c r="X5" s="84" t="s">
        <v>53</v>
      </c>
      <c r="Y5" s="90">
        <v>90</v>
      </c>
      <c r="Z5" s="158">
        <f>Y5/20</f>
        <v>4.5</v>
      </c>
      <c r="AA5" s="92"/>
      <c r="AB5" s="92"/>
      <c r="AC5" s="86">
        <f>Y5*$J$2/1000</f>
        <v>33.299999999999997</v>
      </c>
      <c r="AD5" s="355" t="s">
        <v>156</v>
      </c>
      <c r="AE5" s="84" t="s">
        <v>53</v>
      </c>
      <c r="AF5" s="90">
        <v>90</v>
      </c>
      <c r="AG5" s="177">
        <f>AF5/20</f>
        <v>4.5</v>
      </c>
      <c r="AH5" s="7"/>
      <c r="AI5" s="7"/>
      <c r="AJ5" s="63">
        <f>AF5*$J$2/1000</f>
        <v>33.299999999999997</v>
      </c>
    </row>
    <row r="6" spans="1:42" s="79" customFormat="1" ht="13.95" customHeight="1" x14ac:dyDescent="0.3">
      <c r="A6" s="363"/>
      <c r="B6" s="370"/>
      <c r="C6" s="90"/>
      <c r="D6" s="85"/>
      <c r="E6" s="89"/>
      <c r="F6" s="89"/>
      <c r="G6" s="89"/>
      <c r="H6" s="100">
        <f t="shared" ref="H6:H25" si="2">D6*$J$2/1000</f>
        <v>0</v>
      </c>
      <c r="I6" s="364"/>
      <c r="J6" s="88" t="s">
        <v>47</v>
      </c>
      <c r="K6" s="88">
        <v>10</v>
      </c>
      <c r="L6" s="187">
        <f>K6/20</f>
        <v>0.5</v>
      </c>
      <c r="M6" s="89"/>
      <c r="N6" s="89"/>
      <c r="O6" s="86">
        <f t="shared" si="0"/>
        <v>3.7</v>
      </c>
      <c r="P6" s="318"/>
      <c r="Q6" s="168" t="s">
        <v>72</v>
      </c>
      <c r="R6" s="188">
        <v>9</v>
      </c>
      <c r="S6" s="189"/>
      <c r="T6" s="157">
        <f>R6/35</f>
        <v>0.25714285714285712</v>
      </c>
      <c r="U6" s="168"/>
      <c r="V6" s="178">
        <f t="shared" si="1"/>
        <v>3.33</v>
      </c>
      <c r="W6" s="355"/>
      <c r="X6" s="90" t="s">
        <v>80</v>
      </c>
      <c r="Y6" s="90">
        <v>10</v>
      </c>
      <c r="Z6" s="158">
        <f>Y6/20</f>
        <v>0.5</v>
      </c>
      <c r="AA6" s="158"/>
      <c r="AB6" s="92"/>
      <c r="AC6" s="86">
        <f t="shared" ref="AC6:AC26" si="3">Y6*$J$2/1000</f>
        <v>3.7</v>
      </c>
      <c r="AD6" s="355"/>
      <c r="AE6" s="90" t="s">
        <v>197</v>
      </c>
      <c r="AF6" s="90">
        <v>10</v>
      </c>
      <c r="AG6" s="177">
        <f>AF6/20</f>
        <v>0.5</v>
      </c>
      <c r="AH6" s="177"/>
      <c r="AI6" s="7"/>
      <c r="AJ6" s="63">
        <f t="shared" ref="AJ6:AJ26" si="4">AF6*$J$2/1000</f>
        <v>3.7</v>
      </c>
    </row>
    <row r="7" spans="1:42" s="79" customFormat="1" ht="15" x14ac:dyDescent="0.3">
      <c r="A7" s="365" t="s">
        <v>75</v>
      </c>
      <c r="B7" s="350" t="s">
        <v>146</v>
      </c>
      <c r="C7" s="88" t="s">
        <v>88</v>
      </c>
      <c r="D7" s="172">
        <v>65</v>
      </c>
      <c r="E7" s="159"/>
      <c r="F7" s="163">
        <f>D7/35</f>
        <v>1.8571428571428572</v>
      </c>
      <c r="G7" s="161"/>
      <c r="H7" s="100">
        <f t="shared" si="2"/>
        <v>24.05</v>
      </c>
      <c r="I7" s="368" t="s">
        <v>198</v>
      </c>
      <c r="J7" s="101" t="s">
        <v>77</v>
      </c>
      <c r="K7" s="101">
        <v>75</v>
      </c>
      <c r="L7" s="102"/>
      <c r="M7" s="243">
        <f>K7/30</f>
        <v>2.5</v>
      </c>
      <c r="N7" s="102"/>
      <c r="O7" s="86">
        <f t="shared" si="0"/>
        <v>27.75</v>
      </c>
      <c r="P7" s="318"/>
      <c r="Q7" s="168" t="s">
        <v>199</v>
      </c>
      <c r="R7" s="164">
        <v>10</v>
      </c>
      <c r="S7" s="189"/>
      <c r="T7" s="168">
        <f>R7/55</f>
        <v>0.18181818181818182</v>
      </c>
      <c r="U7" s="164"/>
      <c r="V7" s="178">
        <f t="shared" si="1"/>
        <v>3.7</v>
      </c>
      <c r="W7" s="349" t="s">
        <v>153</v>
      </c>
      <c r="X7" s="164" t="s">
        <v>76</v>
      </c>
      <c r="Y7" s="164">
        <v>40</v>
      </c>
      <c r="Z7" s="164"/>
      <c r="AA7" s="184">
        <f>Y7/35</f>
        <v>1.1428571428571428</v>
      </c>
      <c r="AB7" s="164"/>
      <c r="AC7" s="86">
        <f t="shared" si="3"/>
        <v>14.8</v>
      </c>
      <c r="AD7" s="320" t="s">
        <v>157</v>
      </c>
      <c r="AE7" s="164" t="s">
        <v>84</v>
      </c>
      <c r="AF7" s="164">
        <v>120</v>
      </c>
      <c r="AG7" s="168"/>
      <c r="AH7" s="163">
        <f>AF7*0.7/40</f>
        <v>2.1</v>
      </c>
      <c r="AI7" s="164"/>
      <c r="AJ7" s="63">
        <f>AF7*1030/1000</f>
        <v>123.6</v>
      </c>
    </row>
    <row r="8" spans="1:42" s="79" customFormat="1" ht="15" x14ac:dyDescent="0.3">
      <c r="A8" s="366"/>
      <c r="B8" s="350"/>
      <c r="C8" s="172" t="s">
        <v>127</v>
      </c>
      <c r="D8" s="172">
        <v>25</v>
      </c>
      <c r="E8" s="168"/>
      <c r="F8" s="168"/>
      <c r="G8" s="163">
        <f>D8/100</f>
        <v>0.25</v>
      </c>
      <c r="H8" s="100">
        <f t="shared" si="2"/>
        <v>9.25</v>
      </c>
      <c r="I8" s="350"/>
      <c r="J8" s="101" t="s">
        <v>50</v>
      </c>
      <c r="K8" s="101">
        <v>25</v>
      </c>
      <c r="L8" s="102">
        <f>K8/90</f>
        <v>0.27777777777777779</v>
      </c>
      <c r="M8" s="102"/>
      <c r="N8" s="102"/>
      <c r="O8" s="86">
        <f t="shared" si="0"/>
        <v>9.25</v>
      </c>
      <c r="P8" s="318"/>
      <c r="Q8" s="168" t="s">
        <v>36</v>
      </c>
      <c r="R8" s="164">
        <v>5</v>
      </c>
      <c r="S8" s="189"/>
      <c r="T8" s="164">
        <f>R8/55</f>
        <v>9.0909090909090912E-2</v>
      </c>
      <c r="U8" s="164"/>
      <c r="V8" s="178">
        <f t="shared" si="1"/>
        <v>1.85</v>
      </c>
      <c r="W8" s="349"/>
      <c r="X8" s="164" t="s">
        <v>200</v>
      </c>
      <c r="Y8" s="164">
        <v>60</v>
      </c>
      <c r="Z8" s="164"/>
      <c r="AA8" s="164">
        <f>Y8*0.65/35</f>
        <v>1.1142857142857143</v>
      </c>
      <c r="AB8" s="164"/>
      <c r="AC8" s="86">
        <f t="shared" si="3"/>
        <v>22.2</v>
      </c>
      <c r="AD8" s="321"/>
      <c r="AE8" s="168"/>
      <c r="AF8" s="164"/>
      <c r="AG8" s="164"/>
      <c r="AH8" s="164"/>
      <c r="AI8" s="168"/>
      <c r="AJ8" s="63"/>
    </row>
    <row r="9" spans="1:42" s="79" customFormat="1" ht="15" x14ac:dyDescent="0.3">
      <c r="A9" s="366"/>
      <c r="B9" s="350"/>
      <c r="C9" s="172" t="s">
        <v>100</v>
      </c>
      <c r="D9" s="172">
        <v>15</v>
      </c>
      <c r="E9" s="168"/>
      <c r="F9" s="168"/>
      <c r="G9" s="163">
        <f>D9/100</f>
        <v>0.15</v>
      </c>
      <c r="H9" s="100">
        <f t="shared" si="2"/>
        <v>5.55</v>
      </c>
      <c r="I9" s="350"/>
      <c r="J9" s="92" t="s">
        <v>99</v>
      </c>
      <c r="K9" s="92">
        <v>8</v>
      </c>
      <c r="L9" s="92">
        <f>K9/20</f>
        <v>0.4</v>
      </c>
      <c r="M9" s="92"/>
      <c r="N9" s="92"/>
      <c r="O9" s="86">
        <f t="shared" si="0"/>
        <v>2.96</v>
      </c>
      <c r="P9" s="318"/>
      <c r="Q9" s="168" t="s">
        <v>57</v>
      </c>
      <c r="R9" s="164">
        <v>20</v>
      </c>
      <c r="S9" s="189"/>
      <c r="T9" s="168"/>
      <c r="U9" s="164">
        <f>R9/100</f>
        <v>0.2</v>
      </c>
      <c r="V9" s="178">
        <f t="shared" si="1"/>
        <v>7.4</v>
      </c>
      <c r="W9" s="349"/>
      <c r="X9" s="191" t="s">
        <v>54</v>
      </c>
      <c r="Y9" s="164">
        <v>30</v>
      </c>
      <c r="Z9" s="164"/>
      <c r="AA9" s="164"/>
      <c r="AB9" s="164">
        <f>Y9/100</f>
        <v>0.3</v>
      </c>
      <c r="AC9" s="86">
        <f t="shared" si="3"/>
        <v>11.1</v>
      </c>
      <c r="AD9" s="321"/>
      <c r="AE9" s="172"/>
      <c r="AF9" s="172"/>
      <c r="AG9" s="92"/>
      <c r="AH9" s="92"/>
      <c r="AI9" s="168"/>
      <c r="AJ9" s="63"/>
    </row>
    <row r="10" spans="1:42" s="79" customFormat="1" ht="15" x14ac:dyDescent="0.3">
      <c r="A10" s="366"/>
      <c r="B10" s="350"/>
      <c r="C10" s="164" t="s">
        <v>115</v>
      </c>
      <c r="D10" s="172">
        <v>3</v>
      </c>
      <c r="E10" s="168"/>
      <c r="F10" s="168"/>
      <c r="G10" s="163"/>
      <c r="H10" s="100">
        <f t="shared" si="2"/>
        <v>1.1100000000000001</v>
      </c>
      <c r="I10" s="350"/>
      <c r="J10" s="92" t="s">
        <v>128</v>
      </c>
      <c r="K10" s="92" t="s">
        <v>90</v>
      </c>
      <c r="L10" s="92"/>
      <c r="M10" s="92"/>
      <c r="N10" s="92"/>
      <c r="O10" s="86" t="e">
        <f t="shared" si="0"/>
        <v>#VALUE!</v>
      </c>
      <c r="P10" s="318"/>
      <c r="Q10" s="164" t="s">
        <v>67</v>
      </c>
      <c r="R10" s="164">
        <v>15</v>
      </c>
      <c r="S10" s="189">
        <f>R10/85</f>
        <v>0.17647058823529413</v>
      </c>
      <c r="T10" s="164"/>
      <c r="U10" s="164"/>
      <c r="V10" s="178">
        <f t="shared" si="1"/>
        <v>5.55</v>
      </c>
      <c r="W10" s="349"/>
      <c r="X10" s="164" t="s">
        <v>79</v>
      </c>
      <c r="Y10" s="164"/>
      <c r="Z10" s="164"/>
      <c r="AA10" s="164"/>
      <c r="AB10" s="164"/>
      <c r="AC10" s="86">
        <f t="shared" si="3"/>
        <v>0</v>
      </c>
      <c r="AD10" s="321"/>
      <c r="AE10" s="164"/>
      <c r="AF10" s="172"/>
      <c r="AG10" s="92"/>
      <c r="AH10" s="92"/>
      <c r="AI10" s="93"/>
      <c r="AJ10" s="63">
        <f t="shared" si="4"/>
        <v>0</v>
      </c>
    </row>
    <row r="11" spans="1:42" s="79" customFormat="1" ht="15" x14ac:dyDescent="0.3">
      <c r="A11" s="366"/>
      <c r="B11" s="350"/>
      <c r="C11" s="164"/>
      <c r="D11" s="164"/>
      <c r="E11" s="163"/>
      <c r="F11" s="168"/>
      <c r="G11" s="164"/>
      <c r="H11" s="100">
        <f t="shared" si="2"/>
        <v>0</v>
      </c>
      <c r="I11" s="350"/>
      <c r="J11" s="92" t="s">
        <v>79</v>
      </c>
      <c r="K11" s="92">
        <v>0.6</v>
      </c>
      <c r="L11" s="92"/>
      <c r="M11" s="92"/>
      <c r="N11" s="92"/>
      <c r="O11" s="86">
        <f t="shared" si="0"/>
        <v>0.222</v>
      </c>
      <c r="P11" s="318"/>
      <c r="Q11" s="164" t="s">
        <v>56</v>
      </c>
      <c r="R11" s="164">
        <v>90</v>
      </c>
      <c r="S11" s="164"/>
      <c r="T11" s="164"/>
      <c r="U11" s="164">
        <f>R11/100</f>
        <v>0.9</v>
      </c>
      <c r="V11" s="178">
        <f t="shared" si="1"/>
        <v>33.299999999999997</v>
      </c>
      <c r="W11" s="349"/>
      <c r="X11" s="164"/>
      <c r="Y11" s="164"/>
      <c r="Z11" s="164"/>
      <c r="AA11" s="164"/>
      <c r="AB11" s="164"/>
      <c r="AC11" s="86"/>
      <c r="AD11" s="321"/>
      <c r="AE11" s="164"/>
      <c r="AF11" s="164"/>
      <c r="AG11" s="93"/>
      <c r="AH11" s="93"/>
      <c r="AI11" s="93"/>
      <c r="AJ11" s="63">
        <f t="shared" si="4"/>
        <v>0</v>
      </c>
    </row>
    <row r="12" spans="1:42" s="79" customFormat="1" ht="15" x14ac:dyDescent="0.3">
      <c r="A12" s="366"/>
      <c r="B12" s="350"/>
      <c r="C12" s="164"/>
      <c r="D12" s="164"/>
      <c r="E12" s="164"/>
      <c r="F12" s="164"/>
      <c r="G12" s="164"/>
      <c r="H12" s="100">
        <f t="shared" si="2"/>
        <v>0</v>
      </c>
      <c r="I12" s="350"/>
      <c r="J12" s="92"/>
      <c r="K12" s="92"/>
      <c r="L12" s="93"/>
      <c r="M12" s="93"/>
      <c r="N12" s="93"/>
      <c r="O12" s="86">
        <f t="shared" si="0"/>
        <v>0</v>
      </c>
      <c r="P12" s="318"/>
      <c r="Q12" s="92" t="s">
        <v>89</v>
      </c>
      <c r="R12" s="92">
        <v>0.6</v>
      </c>
      <c r="S12" s="93"/>
      <c r="T12" s="93"/>
      <c r="U12" s="93"/>
      <c r="V12" s="178">
        <f t="shared" si="1"/>
        <v>0.222</v>
      </c>
      <c r="W12" s="349"/>
      <c r="X12" s="164"/>
      <c r="Y12" s="101"/>
      <c r="Z12" s="189"/>
      <c r="AA12" s="164"/>
      <c r="AB12" s="164"/>
      <c r="AC12" s="86"/>
      <c r="AD12" s="321"/>
      <c r="AE12" s="164"/>
      <c r="AF12" s="164"/>
      <c r="AG12" s="91"/>
      <c r="AH12" s="91"/>
      <c r="AI12" s="91"/>
      <c r="AJ12" s="63">
        <f t="shared" si="4"/>
        <v>0</v>
      </c>
    </row>
    <row r="13" spans="1:42" s="79" customFormat="1" ht="15" x14ac:dyDescent="0.3">
      <c r="A13" s="367"/>
      <c r="B13" s="350"/>
      <c r="C13" s="164"/>
      <c r="D13" s="164"/>
      <c r="E13" s="88"/>
      <c r="F13" s="88"/>
      <c r="G13" s="88"/>
      <c r="H13" s="100">
        <f t="shared" si="2"/>
        <v>0</v>
      </c>
      <c r="I13" s="350"/>
      <c r="J13" s="92"/>
      <c r="K13" s="92"/>
      <c r="L13" s="93"/>
      <c r="M13" s="93"/>
      <c r="N13" s="93"/>
      <c r="O13" s="86">
        <f t="shared" si="0"/>
        <v>0</v>
      </c>
      <c r="P13" s="319"/>
      <c r="Q13" s="92"/>
      <c r="R13" s="92"/>
      <c r="S13" s="93"/>
      <c r="T13" s="93"/>
      <c r="U13" s="93"/>
      <c r="V13" s="178"/>
      <c r="W13" s="349"/>
      <c r="X13" s="164"/>
      <c r="Y13" s="164"/>
      <c r="Z13" s="88"/>
      <c r="AA13" s="88"/>
      <c r="AB13" s="88"/>
      <c r="AC13" s="86"/>
      <c r="AD13" s="322"/>
      <c r="AE13" s="164"/>
      <c r="AF13" s="164"/>
      <c r="AG13" s="91"/>
      <c r="AH13" s="91"/>
      <c r="AI13" s="91"/>
      <c r="AJ13" s="63">
        <f t="shared" si="4"/>
        <v>0</v>
      </c>
    </row>
    <row r="14" spans="1:42" s="79" customFormat="1" ht="15" x14ac:dyDescent="0.3">
      <c r="A14" s="334" t="s">
        <v>58</v>
      </c>
      <c r="B14" s="350" t="s">
        <v>147</v>
      </c>
      <c r="C14" s="94" t="s">
        <v>95</v>
      </c>
      <c r="D14" s="97">
        <v>15</v>
      </c>
      <c r="E14" s="98"/>
      <c r="F14" s="86"/>
      <c r="G14" s="168">
        <f>D14/100</f>
        <v>0.15</v>
      </c>
      <c r="H14" s="100">
        <f t="shared" si="2"/>
        <v>5.55</v>
      </c>
      <c r="I14" s="337" t="s">
        <v>150</v>
      </c>
      <c r="J14" s="101" t="s">
        <v>36</v>
      </c>
      <c r="K14" s="92">
        <v>45</v>
      </c>
      <c r="L14" s="93"/>
      <c r="M14" s="109">
        <f>K14/55</f>
        <v>0.81818181818181823</v>
      </c>
      <c r="N14" s="93"/>
      <c r="O14" s="86">
        <f t="shared" si="0"/>
        <v>16.649999999999999</v>
      </c>
      <c r="P14" s="320" t="s">
        <v>195</v>
      </c>
      <c r="Q14" s="101" t="s">
        <v>201</v>
      </c>
      <c r="R14" s="101">
        <v>65</v>
      </c>
      <c r="S14" s="102"/>
      <c r="T14" s="102">
        <f>S14/35</f>
        <v>0</v>
      </c>
      <c r="U14" s="102"/>
      <c r="V14" s="178">
        <f t="shared" si="1"/>
        <v>24.05</v>
      </c>
      <c r="W14" s="349" t="s">
        <v>154</v>
      </c>
      <c r="X14" s="164" t="s">
        <v>70</v>
      </c>
      <c r="Y14" s="164">
        <v>100</v>
      </c>
      <c r="Z14" s="164"/>
      <c r="AA14" s="164"/>
      <c r="AB14" s="164">
        <f>Y14/100</f>
        <v>1</v>
      </c>
      <c r="AC14" s="86">
        <f t="shared" si="3"/>
        <v>37</v>
      </c>
      <c r="AD14" s="320" t="s">
        <v>158</v>
      </c>
      <c r="AE14" s="164" t="s">
        <v>132</v>
      </c>
      <c r="AF14" s="164">
        <v>100</v>
      </c>
      <c r="AG14" s="90"/>
      <c r="AH14" s="90"/>
      <c r="AI14" s="91">
        <f>AF14/100</f>
        <v>1</v>
      </c>
      <c r="AJ14" s="63">
        <f t="shared" si="4"/>
        <v>37</v>
      </c>
    </row>
    <row r="15" spans="1:42" s="79" customFormat="1" ht="15" x14ac:dyDescent="0.3">
      <c r="A15" s="335"/>
      <c r="B15" s="350"/>
      <c r="C15" s="97" t="s">
        <v>125</v>
      </c>
      <c r="D15" s="85">
        <v>30</v>
      </c>
      <c r="E15" s="98"/>
      <c r="F15" s="86">
        <f>D15/35</f>
        <v>0.8571428571428571</v>
      </c>
      <c r="G15" s="164"/>
      <c r="H15" s="100">
        <f t="shared" si="2"/>
        <v>11.1</v>
      </c>
      <c r="I15" s="338"/>
      <c r="J15" s="92" t="s">
        <v>56</v>
      </c>
      <c r="K15" s="90">
        <v>35</v>
      </c>
      <c r="L15" s="91"/>
      <c r="M15" s="91"/>
      <c r="N15" s="93">
        <f>K15/100</f>
        <v>0.35</v>
      </c>
      <c r="O15" s="86">
        <f t="shared" si="0"/>
        <v>12.95</v>
      </c>
      <c r="P15" s="321"/>
      <c r="Q15" s="101" t="s">
        <v>202</v>
      </c>
      <c r="R15" s="101">
        <v>25</v>
      </c>
      <c r="S15" s="102"/>
      <c r="T15" s="102"/>
      <c r="U15" s="102">
        <f>R15/100</f>
        <v>0.25</v>
      </c>
      <c r="V15" s="178">
        <f t="shared" si="1"/>
        <v>9.25</v>
      </c>
      <c r="W15" s="349"/>
      <c r="X15" s="164" t="s">
        <v>57</v>
      </c>
      <c r="Y15" s="164">
        <v>5</v>
      </c>
      <c r="Z15" s="164"/>
      <c r="AA15" s="164"/>
      <c r="AB15" s="164">
        <f>Y15/100</f>
        <v>0.05</v>
      </c>
      <c r="AC15" s="86">
        <f t="shared" si="3"/>
        <v>1.85</v>
      </c>
      <c r="AD15" s="321"/>
      <c r="AE15" s="164" t="s">
        <v>72</v>
      </c>
      <c r="AF15" s="163">
        <v>5</v>
      </c>
      <c r="AG15" s="90"/>
      <c r="AH15" s="90">
        <f>AF15/35</f>
        <v>0.14285714285714285</v>
      </c>
      <c r="AI15" s="91"/>
      <c r="AJ15" s="63">
        <f t="shared" si="4"/>
        <v>1.85</v>
      </c>
    </row>
    <row r="16" spans="1:42" s="79" customFormat="1" ht="15" x14ac:dyDescent="0.3">
      <c r="A16" s="335"/>
      <c r="B16" s="350"/>
      <c r="C16" s="90" t="s">
        <v>203</v>
      </c>
      <c r="D16" s="90">
        <v>35</v>
      </c>
      <c r="E16" s="103"/>
      <c r="F16" s="86"/>
      <c r="G16" s="163">
        <f>D16/100</f>
        <v>0.35</v>
      </c>
      <c r="H16" s="100">
        <f t="shared" si="2"/>
        <v>12.95</v>
      </c>
      <c r="I16" s="338"/>
      <c r="J16" s="90" t="s">
        <v>57</v>
      </c>
      <c r="K16" s="90">
        <v>15</v>
      </c>
      <c r="L16" s="91"/>
      <c r="M16" s="91"/>
      <c r="N16" s="91">
        <f>K16/100</f>
        <v>0.15</v>
      </c>
      <c r="O16" s="86">
        <f t="shared" si="0"/>
        <v>5.55</v>
      </c>
      <c r="P16" s="321"/>
      <c r="Q16" s="101" t="s">
        <v>48</v>
      </c>
      <c r="R16" s="101">
        <v>65</v>
      </c>
      <c r="S16" s="102"/>
      <c r="T16" s="102">
        <f>R16/35</f>
        <v>1.8571428571428572</v>
      </c>
      <c r="U16" s="102"/>
      <c r="V16" s="178">
        <f t="shared" si="1"/>
        <v>24.05</v>
      </c>
      <c r="W16" s="349"/>
      <c r="X16" s="164" t="s">
        <v>96</v>
      </c>
      <c r="Y16" s="164">
        <v>8</v>
      </c>
      <c r="Z16" s="164"/>
      <c r="AA16" s="164">
        <f>Y16/55</f>
        <v>0.14545454545454545</v>
      </c>
      <c r="AB16" s="164"/>
      <c r="AC16" s="86">
        <f t="shared" si="3"/>
        <v>2.96</v>
      </c>
      <c r="AD16" s="321"/>
      <c r="AE16" s="164" t="s">
        <v>89</v>
      </c>
      <c r="AF16" s="164">
        <v>0.6</v>
      </c>
      <c r="AG16" s="90"/>
      <c r="AH16" s="90"/>
      <c r="AI16" s="168">
        <f>AF16/100</f>
        <v>6.0000000000000001E-3</v>
      </c>
      <c r="AJ16" s="63">
        <f t="shared" si="4"/>
        <v>0.222</v>
      </c>
    </row>
    <row r="17" spans="1:36" s="79" customFormat="1" ht="15" x14ac:dyDescent="0.3">
      <c r="A17" s="335"/>
      <c r="B17" s="350"/>
      <c r="C17" s="90" t="s">
        <v>204</v>
      </c>
      <c r="D17" s="99">
        <v>0.6</v>
      </c>
      <c r="E17" s="103"/>
      <c r="F17" s="86"/>
      <c r="G17" s="164"/>
      <c r="H17" s="100">
        <f t="shared" si="2"/>
        <v>0.222</v>
      </c>
      <c r="I17" s="338"/>
      <c r="J17" s="90"/>
      <c r="K17" s="99"/>
      <c r="L17" s="91"/>
      <c r="M17" s="91"/>
      <c r="N17" s="91"/>
      <c r="O17" s="86">
        <f t="shared" si="0"/>
        <v>0</v>
      </c>
      <c r="P17" s="321"/>
      <c r="Q17" s="101" t="s">
        <v>205</v>
      </c>
      <c r="R17" s="101" t="s">
        <v>90</v>
      </c>
      <c r="S17" s="102"/>
      <c r="T17" s="102"/>
      <c r="U17" s="102"/>
      <c r="V17" s="178" t="e">
        <f t="shared" si="1"/>
        <v>#VALUE!</v>
      </c>
      <c r="W17" s="349"/>
      <c r="X17" s="191" t="s">
        <v>206</v>
      </c>
      <c r="Y17" s="164" t="s">
        <v>90</v>
      </c>
      <c r="Z17" s="164"/>
      <c r="AA17" s="164"/>
      <c r="AB17" s="164"/>
      <c r="AC17" s="86" t="e">
        <f t="shared" si="3"/>
        <v>#VALUE!</v>
      </c>
      <c r="AD17" s="321"/>
      <c r="AE17" s="164" t="s">
        <v>57</v>
      </c>
      <c r="AF17" s="164">
        <v>5</v>
      </c>
      <c r="AG17" s="90"/>
      <c r="AH17" s="90"/>
      <c r="AI17" s="168">
        <f>AF17/100</f>
        <v>0.05</v>
      </c>
      <c r="AJ17" s="63">
        <f t="shared" si="4"/>
        <v>1.85</v>
      </c>
    </row>
    <row r="18" spans="1:36" s="79" customFormat="1" ht="15" x14ac:dyDescent="0.3">
      <c r="A18" s="335"/>
      <c r="B18" s="350"/>
      <c r="C18" s="173"/>
      <c r="D18" s="159"/>
      <c r="E18" s="159"/>
      <c r="F18" s="163"/>
      <c r="G18" s="164"/>
      <c r="H18" s="100"/>
      <c r="I18" s="338"/>
      <c r="J18" s="90"/>
      <c r="K18" s="90"/>
      <c r="L18" s="91"/>
      <c r="M18" s="91"/>
      <c r="N18" s="91"/>
      <c r="O18" s="86">
        <f t="shared" si="0"/>
        <v>0</v>
      </c>
      <c r="P18" s="321"/>
      <c r="Q18" s="101"/>
      <c r="R18" s="101"/>
      <c r="S18" s="102"/>
      <c r="T18" s="102"/>
      <c r="U18" s="102"/>
      <c r="V18" s="178">
        <f t="shared" si="1"/>
        <v>0</v>
      </c>
      <c r="W18" s="349"/>
      <c r="X18" s="191"/>
      <c r="Y18" s="101"/>
      <c r="Z18" s="164"/>
      <c r="AA18" s="164"/>
      <c r="AB18" s="164"/>
      <c r="AC18" s="86">
        <f t="shared" si="3"/>
        <v>0</v>
      </c>
      <c r="AD18" s="321"/>
      <c r="AE18" s="90"/>
      <c r="AF18" s="90"/>
      <c r="AG18" s="90"/>
      <c r="AH18" s="90"/>
      <c r="AI18" s="168"/>
      <c r="AJ18" s="63"/>
    </row>
    <row r="19" spans="1:36" s="79" customFormat="1" ht="15" x14ac:dyDescent="0.3">
      <c r="A19" s="336"/>
      <c r="B19" s="350"/>
      <c r="C19" s="101"/>
      <c r="D19" s="101"/>
      <c r="E19" s="101"/>
      <c r="F19" s="101"/>
      <c r="G19" s="101"/>
      <c r="H19" s="100"/>
      <c r="I19" s="339"/>
      <c r="J19" s="90"/>
      <c r="K19" s="90"/>
      <c r="L19" s="91"/>
      <c r="M19" s="91"/>
      <c r="N19" s="91"/>
      <c r="O19" s="86">
        <f t="shared" si="0"/>
        <v>0</v>
      </c>
      <c r="P19" s="322"/>
      <c r="Q19" s="101"/>
      <c r="R19" s="101"/>
      <c r="S19" s="102"/>
      <c r="T19" s="102"/>
      <c r="U19" s="102"/>
      <c r="V19" s="178">
        <f t="shared" si="1"/>
        <v>0</v>
      </c>
      <c r="W19" s="349"/>
      <c r="X19" s="101"/>
      <c r="Y19" s="101">
        <v>5</v>
      </c>
      <c r="Z19" s="101"/>
      <c r="AA19" s="101"/>
      <c r="AB19" s="101">
        <v>0.1</v>
      </c>
      <c r="AC19" s="86">
        <f t="shared" si="3"/>
        <v>1.85</v>
      </c>
      <c r="AD19" s="322"/>
      <c r="AE19" s="92"/>
      <c r="AF19" s="92"/>
      <c r="AG19" s="93"/>
      <c r="AH19" s="91"/>
      <c r="AI19" s="168"/>
      <c r="AJ19" s="63"/>
    </row>
    <row r="20" spans="1:36" s="79" customFormat="1" ht="15" customHeight="1" x14ac:dyDescent="0.3">
      <c r="A20" s="334" t="s">
        <v>63</v>
      </c>
      <c r="B20" s="350" t="s">
        <v>52</v>
      </c>
      <c r="C20" s="104" t="s">
        <v>52</v>
      </c>
      <c r="D20" s="90">
        <v>75</v>
      </c>
      <c r="E20" s="91"/>
      <c r="F20" s="110">
        <f t="shared" ref="F20" si="5">D20*$H$2/1000</f>
        <v>0</v>
      </c>
      <c r="G20" s="180">
        <f>D20/100</f>
        <v>0.75</v>
      </c>
      <c r="H20" s="100">
        <f t="shared" si="2"/>
        <v>27.75</v>
      </c>
      <c r="I20" s="320" t="s">
        <v>52</v>
      </c>
      <c r="J20" s="104" t="s">
        <v>52</v>
      </c>
      <c r="K20" s="90">
        <v>75</v>
      </c>
      <c r="L20" s="91"/>
      <c r="M20" s="110">
        <f t="shared" ref="M20" si="6">K20*$H$2/1000</f>
        <v>0</v>
      </c>
      <c r="N20" s="164">
        <f>K20/100</f>
        <v>0.75</v>
      </c>
      <c r="O20" s="86">
        <f>K20*$J$2/1000</f>
        <v>27.75</v>
      </c>
      <c r="P20" s="320"/>
      <c r="Q20" s="104"/>
      <c r="R20" s="90"/>
      <c r="S20" s="91"/>
      <c r="T20" s="86"/>
      <c r="U20" s="164"/>
      <c r="V20" s="86"/>
      <c r="W20" s="349" t="s">
        <v>52</v>
      </c>
      <c r="X20" s="104" t="s">
        <v>52</v>
      </c>
      <c r="Y20" s="90">
        <v>75</v>
      </c>
      <c r="Z20" s="90"/>
      <c r="AA20" s="110">
        <f t="shared" ref="AA20" si="7">Y20*$H$2/1000</f>
        <v>0</v>
      </c>
      <c r="AB20" s="164">
        <f>Y20/100</f>
        <v>0.75</v>
      </c>
      <c r="AC20" s="86">
        <f t="shared" si="3"/>
        <v>27.75</v>
      </c>
      <c r="AD20" s="356" t="s">
        <v>249</v>
      </c>
      <c r="AE20" s="66" t="s">
        <v>250</v>
      </c>
      <c r="AF20" s="83">
        <v>75</v>
      </c>
      <c r="AG20" s="90"/>
      <c r="AH20" s="110">
        <f t="shared" ref="AH20" si="8">AF20*$H$2/1000</f>
        <v>0</v>
      </c>
      <c r="AI20" s="164">
        <f>AF20/100</f>
        <v>0.75</v>
      </c>
      <c r="AJ20" s="86">
        <f t="shared" ref="AJ20" si="9">AF20*$J$2/1000</f>
        <v>27.75</v>
      </c>
    </row>
    <row r="21" spans="1:36" s="79" customFormat="1" ht="15" x14ac:dyDescent="0.3">
      <c r="A21" s="335"/>
      <c r="B21" s="350"/>
      <c r="C21" s="90"/>
      <c r="D21" s="90"/>
      <c r="E21" s="91"/>
      <c r="F21" s="110"/>
      <c r="G21" s="180"/>
      <c r="H21" s="100">
        <f t="shared" si="2"/>
        <v>0</v>
      </c>
      <c r="I21" s="321"/>
      <c r="J21" s="90"/>
      <c r="K21" s="90"/>
      <c r="L21" s="91"/>
      <c r="M21" s="110"/>
      <c r="N21" s="164"/>
      <c r="O21" s="86">
        <f t="shared" ref="O21:O25" si="10">K21*$J$2/1000</f>
        <v>0</v>
      </c>
      <c r="P21" s="321"/>
      <c r="Q21" s="90"/>
      <c r="R21" s="90"/>
      <c r="S21" s="91"/>
      <c r="T21" s="86"/>
      <c r="U21" s="164"/>
      <c r="V21" s="86"/>
      <c r="W21" s="349"/>
      <c r="X21" s="90"/>
      <c r="Y21" s="90"/>
      <c r="Z21" s="90"/>
      <c r="AA21" s="110"/>
      <c r="AB21" s="164"/>
      <c r="AC21" s="86">
        <f t="shared" si="3"/>
        <v>0</v>
      </c>
      <c r="AD21" s="357"/>
      <c r="AE21" s="83"/>
      <c r="AF21" s="83"/>
      <c r="AG21" s="90"/>
      <c r="AH21" s="110"/>
      <c r="AI21" s="164"/>
      <c r="AJ21" s="86"/>
    </row>
    <row r="22" spans="1:36" s="79" customFormat="1" ht="15" x14ac:dyDescent="0.3">
      <c r="A22" s="335"/>
      <c r="B22" s="350"/>
      <c r="C22" s="90"/>
      <c r="D22" s="90"/>
      <c r="E22" s="91"/>
      <c r="F22" s="110"/>
      <c r="G22" s="180"/>
      <c r="H22" s="100">
        <f t="shared" si="2"/>
        <v>0</v>
      </c>
      <c r="I22" s="321"/>
      <c r="J22" s="90"/>
      <c r="K22" s="90"/>
      <c r="L22" s="91"/>
      <c r="M22" s="110"/>
      <c r="N22" s="164"/>
      <c r="O22" s="86">
        <f t="shared" si="10"/>
        <v>0</v>
      </c>
      <c r="P22" s="321"/>
      <c r="Q22" s="90"/>
      <c r="R22" s="90"/>
      <c r="S22" s="91"/>
      <c r="T22" s="86"/>
      <c r="U22" s="164"/>
      <c r="V22" s="86"/>
      <c r="W22" s="349"/>
      <c r="X22" s="90"/>
      <c r="Y22" s="90"/>
      <c r="Z22" s="90"/>
      <c r="AA22" s="110"/>
      <c r="AB22" s="164"/>
      <c r="AC22" s="86">
        <f t="shared" si="3"/>
        <v>0</v>
      </c>
      <c r="AD22" s="357"/>
      <c r="AE22" s="83"/>
      <c r="AF22" s="83"/>
      <c r="AG22" s="90"/>
      <c r="AH22" s="110"/>
      <c r="AI22" s="164"/>
      <c r="AJ22" s="86"/>
    </row>
    <row r="23" spans="1:36" s="79" customFormat="1" ht="15" x14ac:dyDescent="0.3">
      <c r="A23" s="336"/>
      <c r="B23" s="350"/>
      <c r="C23" s="90"/>
      <c r="D23" s="90"/>
      <c r="E23" s="91"/>
      <c r="F23" s="110"/>
      <c r="G23" s="180"/>
      <c r="H23" s="100">
        <f t="shared" si="2"/>
        <v>0</v>
      </c>
      <c r="I23" s="322"/>
      <c r="J23" s="90"/>
      <c r="K23" s="90"/>
      <c r="L23" s="91"/>
      <c r="M23" s="110"/>
      <c r="N23" s="164"/>
      <c r="O23" s="86">
        <f t="shared" si="10"/>
        <v>0</v>
      </c>
      <c r="P23" s="322"/>
      <c r="Q23" s="90"/>
      <c r="R23" s="90"/>
      <c r="S23" s="91"/>
      <c r="T23" s="86"/>
      <c r="U23" s="164"/>
      <c r="V23" s="86"/>
      <c r="W23" s="349"/>
      <c r="X23" s="90"/>
      <c r="Y23" s="90"/>
      <c r="Z23" s="90"/>
      <c r="AA23" s="110"/>
      <c r="AB23" s="164"/>
      <c r="AC23" s="86">
        <f t="shared" si="3"/>
        <v>0</v>
      </c>
      <c r="AD23" s="358"/>
      <c r="AE23" s="83"/>
      <c r="AF23" s="83"/>
      <c r="AG23" s="90"/>
      <c r="AH23" s="110"/>
      <c r="AI23" s="164"/>
      <c r="AJ23" s="86"/>
    </row>
    <row r="24" spans="1:36" s="79" customFormat="1" ht="15" customHeight="1" x14ac:dyDescent="0.3">
      <c r="A24" s="341" t="s">
        <v>49</v>
      </c>
      <c r="B24" s="344" t="s">
        <v>148</v>
      </c>
      <c r="C24" s="172" t="s">
        <v>71</v>
      </c>
      <c r="D24" s="101">
        <v>25</v>
      </c>
      <c r="E24" s="101"/>
      <c r="F24" s="101"/>
      <c r="G24" s="180"/>
      <c r="H24" s="100">
        <f t="shared" si="2"/>
        <v>9.25</v>
      </c>
      <c r="I24" s="344" t="s">
        <v>110</v>
      </c>
      <c r="J24" s="101" t="s">
        <v>54</v>
      </c>
      <c r="K24" s="92">
        <v>35</v>
      </c>
      <c r="L24" s="93"/>
      <c r="M24" s="93"/>
      <c r="N24" s="163">
        <f>K24/100</f>
        <v>0.35</v>
      </c>
      <c r="O24" s="86">
        <f t="shared" si="10"/>
        <v>12.95</v>
      </c>
      <c r="P24" s="320"/>
      <c r="Q24" s="92"/>
      <c r="R24" s="92"/>
      <c r="S24" s="93"/>
      <c r="T24" s="93"/>
      <c r="U24" s="164"/>
      <c r="V24" s="178"/>
      <c r="W24" s="349" t="s">
        <v>155</v>
      </c>
      <c r="X24" s="172" t="s">
        <v>139</v>
      </c>
      <c r="Y24" s="101">
        <v>35</v>
      </c>
      <c r="Z24" s="101">
        <f>Y24/55</f>
        <v>0.63636363636363635</v>
      </c>
      <c r="AA24" s="101"/>
      <c r="AB24" s="164"/>
      <c r="AC24" s="86">
        <f t="shared" si="3"/>
        <v>12.95</v>
      </c>
      <c r="AD24" s="344" t="s">
        <v>159</v>
      </c>
      <c r="AE24" s="101" t="s">
        <v>104</v>
      </c>
      <c r="AF24" s="92">
        <v>15</v>
      </c>
      <c r="AG24" s="93"/>
      <c r="AH24" s="93"/>
      <c r="AI24" s="93">
        <f>AF24/100</f>
        <v>0.15</v>
      </c>
      <c r="AJ24" s="63">
        <f t="shared" si="4"/>
        <v>5.55</v>
      </c>
    </row>
    <row r="25" spans="1:36" s="79" customFormat="1" ht="15" x14ac:dyDescent="0.3">
      <c r="A25" s="342"/>
      <c r="B25" s="345"/>
      <c r="C25" s="172" t="s">
        <v>68</v>
      </c>
      <c r="D25" s="172">
        <v>8</v>
      </c>
      <c r="E25" s="101"/>
      <c r="F25" s="164"/>
      <c r="G25" s="101"/>
      <c r="H25" s="100">
        <f t="shared" si="2"/>
        <v>2.96</v>
      </c>
      <c r="I25" s="345"/>
      <c r="J25" s="101" t="s">
        <v>86</v>
      </c>
      <c r="K25" s="92">
        <v>5</v>
      </c>
      <c r="L25" s="93"/>
      <c r="M25" s="93"/>
      <c r="N25" s="93"/>
      <c r="O25" s="86">
        <f t="shared" si="10"/>
        <v>1.85</v>
      </c>
      <c r="P25" s="321"/>
      <c r="Q25" s="92"/>
      <c r="R25" s="92"/>
      <c r="S25" s="93"/>
      <c r="T25" s="93"/>
      <c r="U25" s="164"/>
      <c r="V25" s="178"/>
      <c r="W25" s="349"/>
      <c r="X25" s="172" t="s">
        <v>74</v>
      </c>
      <c r="Y25" s="172">
        <v>12</v>
      </c>
      <c r="Z25" s="101">
        <f>Y25/20</f>
        <v>0.6</v>
      </c>
      <c r="AA25" s="164"/>
      <c r="AB25" s="101"/>
      <c r="AC25" s="86">
        <f t="shared" si="3"/>
        <v>4.4400000000000004</v>
      </c>
      <c r="AD25" s="345"/>
      <c r="AE25" s="101" t="s">
        <v>36</v>
      </c>
      <c r="AF25" s="92">
        <v>10</v>
      </c>
      <c r="AG25" s="93"/>
      <c r="AH25" s="93">
        <f>AF25/55</f>
        <v>0.18181818181818182</v>
      </c>
      <c r="AI25" s="93"/>
      <c r="AJ25" s="63">
        <f t="shared" si="4"/>
        <v>3.7</v>
      </c>
    </row>
    <row r="26" spans="1:36" s="79" customFormat="1" ht="15" x14ac:dyDescent="0.3">
      <c r="A26" s="342"/>
      <c r="B26" s="345"/>
      <c r="C26" s="172"/>
      <c r="D26" s="172"/>
      <c r="E26" s="172"/>
      <c r="F26" s="172"/>
      <c r="G26" s="164"/>
      <c r="H26" s="86"/>
      <c r="I26" s="345"/>
      <c r="J26" s="99"/>
      <c r="K26" s="92"/>
      <c r="L26" s="93"/>
      <c r="M26" s="93"/>
      <c r="N26" s="93"/>
      <c r="O26" s="86"/>
      <c r="P26" s="321"/>
      <c r="Q26" s="92"/>
      <c r="R26" s="92"/>
      <c r="S26" s="93"/>
      <c r="T26" s="93"/>
      <c r="U26" s="93"/>
      <c r="V26" s="178"/>
      <c r="W26" s="349"/>
      <c r="X26" s="172" t="s">
        <v>207</v>
      </c>
      <c r="Y26" s="172">
        <v>0.6</v>
      </c>
      <c r="Z26" s="172"/>
      <c r="AA26" s="172"/>
      <c r="AB26" s="164"/>
      <c r="AC26" s="86">
        <f t="shared" si="3"/>
        <v>0.222</v>
      </c>
      <c r="AD26" s="345"/>
      <c r="AE26" s="99"/>
      <c r="AF26" s="92"/>
      <c r="AG26" s="93"/>
      <c r="AH26" s="93"/>
      <c r="AI26" s="93"/>
      <c r="AJ26" s="63">
        <f t="shared" si="4"/>
        <v>0</v>
      </c>
    </row>
    <row r="27" spans="1:36" s="79" customFormat="1" ht="15" x14ac:dyDescent="0.3">
      <c r="A27" s="342"/>
      <c r="B27" s="345"/>
      <c r="C27" s="172"/>
      <c r="D27" s="172"/>
      <c r="E27" s="214"/>
      <c r="F27" s="172"/>
      <c r="G27" s="172"/>
      <c r="H27" s="86"/>
      <c r="I27" s="345"/>
      <c r="J27" s="92"/>
      <c r="K27" s="92"/>
      <c r="L27" s="93"/>
      <c r="M27" s="93"/>
      <c r="N27" s="93"/>
      <c r="O27" s="86"/>
      <c r="P27" s="321"/>
      <c r="Q27" s="92"/>
      <c r="R27" s="92"/>
      <c r="S27" s="93"/>
      <c r="T27" s="93"/>
      <c r="U27" s="93"/>
      <c r="V27" s="192"/>
      <c r="W27" s="349"/>
      <c r="X27" s="172"/>
      <c r="Y27" s="172"/>
      <c r="Z27" s="215"/>
      <c r="AA27" s="172"/>
      <c r="AB27" s="172"/>
      <c r="AC27" s="86"/>
      <c r="AD27" s="345"/>
      <c r="AE27" s="92"/>
      <c r="AF27" s="92"/>
      <c r="AG27" s="93"/>
      <c r="AH27" s="93"/>
      <c r="AI27" s="93"/>
      <c r="AJ27" s="86"/>
    </row>
    <row r="28" spans="1:36" s="79" customFormat="1" ht="15" x14ac:dyDescent="0.3">
      <c r="A28" s="343"/>
      <c r="B28" s="346"/>
      <c r="C28" s="172"/>
      <c r="D28" s="172"/>
      <c r="E28" s="215"/>
      <c r="F28" s="172"/>
      <c r="G28" s="277"/>
      <c r="H28" s="11"/>
      <c r="I28" s="346"/>
      <c r="J28" s="92"/>
      <c r="K28" s="92"/>
      <c r="L28" s="93"/>
      <c r="M28" s="93"/>
      <c r="N28" s="93"/>
      <c r="O28" s="86"/>
      <c r="P28" s="322"/>
      <c r="Q28" s="92"/>
      <c r="R28" s="92"/>
      <c r="S28" s="93"/>
      <c r="T28" s="93"/>
      <c r="U28" s="93"/>
      <c r="V28" s="192"/>
      <c r="W28" s="349"/>
      <c r="X28" s="172"/>
      <c r="Y28" s="172"/>
      <c r="Z28" s="215"/>
      <c r="AA28" s="172"/>
      <c r="AB28" s="172"/>
      <c r="AC28" s="193"/>
      <c r="AD28" s="346"/>
      <c r="AE28" s="92"/>
      <c r="AF28" s="92"/>
      <c r="AG28" s="93"/>
      <c r="AH28" s="93"/>
      <c r="AI28" s="93"/>
      <c r="AJ28" s="86"/>
    </row>
    <row r="29" spans="1:36" s="79" customFormat="1" ht="16.2" customHeight="1" x14ac:dyDescent="0.25">
      <c r="A29" s="326" t="s">
        <v>4</v>
      </c>
      <c r="B29" s="327"/>
      <c r="C29" s="20"/>
      <c r="D29" s="75"/>
      <c r="E29" s="52"/>
      <c r="F29" s="52"/>
      <c r="G29" s="52"/>
      <c r="H29" s="11"/>
      <c r="I29" s="81" t="s">
        <v>4</v>
      </c>
      <c r="J29" s="20"/>
      <c r="K29" s="20"/>
      <c r="L29" s="25"/>
      <c r="M29" s="25"/>
      <c r="N29" s="25"/>
      <c r="O29" s="11"/>
      <c r="P29" s="76" t="s">
        <v>4</v>
      </c>
      <c r="Q29" s="20"/>
      <c r="R29" s="20"/>
      <c r="S29" s="25"/>
      <c r="T29" s="25"/>
      <c r="U29" s="25"/>
      <c r="V29" s="11"/>
      <c r="W29" s="81" t="s">
        <v>4</v>
      </c>
      <c r="X29" s="20"/>
      <c r="Y29" s="20"/>
      <c r="Z29" s="25"/>
      <c r="AA29" s="25"/>
      <c r="AB29" s="25"/>
      <c r="AC29" s="11"/>
      <c r="AD29" s="76" t="s">
        <v>4</v>
      </c>
      <c r="AE29" s="20"/>
      <c r="AF29" s="20"/>
      <c r="AG29" s="25"/>
      <c r="AH29" s="25"/>
      <c r="AI29" s="25"/>
      <c r="AJ29" s="41"/>
    </row>
    <row r="30" spans="1:36" s="79" customFormat="1" ht="16.95" customHeight="1" thickBot="1" x14ac:dyDescent="0.3">
      <c r="A30" s="328" t="s">
        <v>1</v>
      </c>
      <c r="B30" s="329"/>
      <c r="C30" s="77"/>
      <c r="D30" s="21"/>
      <c r="E30" s="53"/>
      <c r="F30" s="53"/>
      <c r="G30" s="53"/>
      <c r="H30" s="12"/>
      <c r="I30" s="54" t="s">
        <v>1</v>
      </c>
      <c r="J30" s="77"/>
      <c r="K30" s="21"/>
      <c r="L30" s="26"/>
      <c r="M30" s="26"/>
      <c r="N30" s="26"/>
      <c r="O30" s="12"/>
      <c r="P30" s="61" t="s">
        <v>5</v>
      </c>
      <c r="Q30" s="77"/>
      <c r="R30" s="21"/>
      <c r="S30" s="26"/>
      <c r="T30" s="26"/>
      <c r="U30" s="26"/>
      <c r="V30" s="12"/>
      <c r="W30" s="54" t="s">
        <v>1</v>
      </c>
      <c r="X30" s="77" t="s">
        <v>144</v>
      </c>
      <c r="Y30" s="21"/>
      <c r="Z30" s="26"/>
      <c r="AA30" s="26"/>
      <c r="AB30" s="26"/>
      <c r="AC30" s="12"/>
      <c r="AD30" s="61" t="s">
        <v>5</v>
      </c>
      <c r="AE30" s="77"/>
      <c r="AF30" s="21"/>
      <c r="AG30" s="26"/>
      <c r="AH30" s="26"/>
      <c r="AI30" s="26"/>
      <c r="AJ30" s="42"/>
    </row>
    <row r="31" spans="1:36" s="79" customFormat="1" x14ac:dyDescent="0.3">
      <c r="A31" s="330" t="s">
        <v>6</v>
      </c>
      <c r="B31" s="347" t="s">
        <v>7</v>
      </c>
      <c r="C31" s="348"/>
      <c r="D31" s="18"/>
      <c r="E31" s="18"/>
      <c r="F31" s="18"/>
      <c r="G31" s="18"/>
      <c r="H31" s="13"/>
      <c r="I31" s="347" t="s">
        <v>7</v>
      </c>
      <c r="J31" s="348"/>
      <c r="K31" s="13"/>
      <c r="L31" s="13"/>
      <c r="M31" s="13"/>
      <c r="N31" s="13"/>
      <c r="O31" s="13"/>
      <c r="P31" s="347" t="s">
        <v>7</v>
      </c>
      <c r="Q31" s="348"/>
      <c r="R31" s="13"/>
      <c r="S31" s="13"/>
      <c r="T31" s="13"/>
      <c r="U31" s="13"/>
      <c r="V31" s="13"/>
      <c r="W31" s="347" t="s">
        <v>7</v>
      </c>
      <c r="X31" s="348"/>
      <c r="Y31" s="13"/>
      <c r="Z31" s="27"/>
      <c r="AA31" s="27"/>
      <c r="AB31" s="27"/>
      <c r="AC31" s="14"/>
      <c r="AD31" s="347" t="s">
        <v>7</v>
      </c>
      <c r="AE31" s="348"/>
      <c r="AF31" s="13"/>
      <c r="AG31" s="13"/>
      <c r="AH31" s="13"/>
      <c r="AI31" s="13"/>
      <c r="AJ31" s="13"/>
    </row>
    <row r="32" spans="1:36" s="99" customFormat="1" ht="15" x14ac:dyDescent="0.3">
      <c r="A32" s="331"/>
      <c r="B32" s="325" t="s">
        <v>129</v>
      </c>
      <c r="C32" s="325"/>
      <c r="D32" s="210">
        <f>SUM(E5:E25)</f>
        <v>5</v>
      </c>
      <c r="E32" s="97"/>
      <c r="F32" s="97"/>
      <c r="G32" s="97"/>
      <c r="H32" s="90"/>
      <c r="I32" s="325" t="s">
        <v>129</v>
      </c>
      <c r="J32" s="325"/>
      <c r="K32" s="210">
        <f>SUM(L5:L25)</f>
        <v>5.677777777777778</v>
      </c>
      <c r="L32" s="97"/>
      <c r="M32" s="97"/>
      <c r="N32" s="97"/>
      <c r="O32" s="90"/>
      <c r="P32" s="325" t="s">
        <v>129</v>
      </c>
      <c r="Q32" s="325"/>
      <c r="R32" s="210">
        <f>SUM(S5:S25)</f>
        <v>5.1764705882352944</v>
      </c>
      <c r="S32" s="194"/>
      <c r="T32" s="97"/>
      <c r="U32" s="97"/>
      <c r="V32" s="90"/>
      <c r="W32" s="325" t="s">
        <v>129</v>
      </c>
      <c r="X32" s="325"/>
      <c r="Y32" s="210">
        <f>SUM(Z5:Z25)</f>
        <v>6.2363636363636363</v>
      </c>
      <c r="Z32" s="195"/>
      <c r="AA32" s="98"/>
      <c r="AB32" s="98"/>
      <c r="AC32" s="196"/>
      <c r="AD32" s="325" t="s">
        <v>129</v>
      </c>
      <c r="AE32" s="325"/>
      <c r="AF32" s="210">
        <f>SUM(AG5:AG25)</f>
        <v>5</v>
      </c>
      <c r="AG32" s="195"/>
      <c r="AH32" s="98"/>
      <c r="AI32" s="98"/>
      <c r="AJ32" s="196"/>
    </row>
    <row r="33" spans="1:37" s="99" customFormat="1" ht="15" x14ac:dyDescent="0.3">
      <c r="A33" s="331"/>
      <c r="B33" s="325" t="s">
        <v>130</v>
      </c>
      <c r="C33" s="325"/>
      <c r="D33" s="197">
        <f>SUM(F7:F25)</f>
        <v>2.7142857142857144</v>
      </c>
      <c r="E33" s="197"/>
      <c r="F33" s="198"/>
      <c r="G33" s="198"/>
      <c r="H33" s="90"/>
      <c r="I33" s="325" t="s">
        <v>130</v>
      </c>
      <c r="J33" s="325"/>
      <c r="K33" s="197">
        <f>SUM(M7:M25)</f>
        <v>3.3181818181818183</v>
      </c>
      <c r="L33" s="197"/>
      <c r="M33" s="198"/>
      <c r="N33" s="198"/>
      <c r="O33" s="90"/>
      <c r="P33" s="325" t="s">
        <v>130</v>
      </c>
      <c r="Q33" s="325"/>
      <c r="R33" s="197">
        <f>SUM(T6:T25)</f>
        <v>2.3870129870129873</v>
      </c>
      <c r="S33" s="197"/>
      <c r="T33" s="198"/>
      <c r="U33" s="198"/>
      <c r="V33" s="90"/>
      <c r="W33" s="325" t="s">
        <v>130</v>
      </c>
      <c r="X33" s="325"/>
      <c r="Y33" s="197">
        <f>SUM(AA7:AA25)</f>
        <v>2.4025974025974026</v>
      </c>
      <c r="Z33" s="199"/>
      <c r="AA33" s="200"/>
      <c r="AB33" s="200"/>
      <c r="AC33" s="196"/>
      <c r="AD33" s="325" t="s">
        <v>130</v>
      </c>
      <c r="AE33" s="325"/>
      <c r="AF33" s="197">
        <f>SUM(AH7:AH25)</f>
        <v>2.4246753246753245</v>
      </c>
      <c r="AG33" s="199"/>
      <c r="AH33" s="200"/>
      <c r="AI33" s="200"/>
      <c r="AJ33" s="196"/>
    </row>
    <row r="34" spans="1:37" s="99" customFormat="1" ht="15" x14ac:dyDescent="0.3">
      <c r="A34" s="331"/>
      <c r="B34" s="325" t="s">
        <v>28</v>
      </c>
      <c r="C34" s="325"/>
      <c r="D34" s="197">
        <f>SUM(G7:G25)</f>
        <v>1.65</v>
      </c>
      <c r="E34" s="198"/>
      <c r="F34" s="198"/>
      <c r="G34" s="198"/>
      <c r="H34" s="90"/>
      <c r="I34" s="325" t="s">
        <v>28</v>
      </c>
      <c r="J34" s="325"/>
      <c r="K34" s="197">
        <f>SUM(N7:N25)</f>
        <v>1.6</v>
      </c>
      <c r="L34" s="198"/>
      <c r="M34" s="198"/>
      <c r="N34" s="198"/>
      <c r="O34" s="90"/>
      <c r="P34" s="325" t="s">
        <v>28</v>
      </c>
      <c r="Q34" s="325"/>
      <c r="R34" s="197">
        <f>SUM(U7:U25)</f>
        <v>1.35</v>
      </c>
      <c r="S34" s="198"/>
      <c r="T34" s="198"/>
      <c r="U34" s="198"/>
      <c r="V34" s="90"/>
      <c r="W34" s="325" t="s">
        <v>28</v>
      </c>
      <c r="X34" s="325"/>
      <c r="Y34" s="197">
        <f>SUM(AB7:AB25)</f>
        <v>2.2000000000000002</v>
      </c>
      <c r="Z34" s="200"/>
      <c r="AA34" s="200"/>
      <c r="AB34" s="200"/>
      <c r="AC34" s="196"/>
      <c r="AD34" s="325" t="s">
        <v>28</v>
      </c>
      <c r="AE34" s="325"/>
      <c r="AF34" s="197">
        <f>SUM(AI7:AI25)</f>
        <v>1.956</v>
      </c>
      <c r="AG34" s="200"/>
      <c r="AH34" s="200"/>
      <c r="AI34" s="200"/>
      <c r="AJ34" s="196"/>
    </row>
    <row r="35" spans="1:37" s="99" customFormat="1" ht="15" x14ac:dyDescent="0.3">
      <c r="A35" s="332"/>
      <c r="B35" s="325" t="s">
        <v>26</v>
      </c>
      <c r="C35" s="325"/>
      <c r="D35" s="201"/>
      <c r="E35" s="201"/>
      <c r="F35" s="201"/>
      <c r="G35" s="201"/>
      <c r="H35" s="174"/>
      <c r="I35" s="325" t="s">
        <v>26</v>
      </c>
      <c r="J35" s="325"/>
      <c r="K35" s="201"/>
      <c r="L35" s="201"/>
      <c r="M35" s="201"/>
      <c r="N35" s="201"/>
      <c r="O35" s="174"/>
      <c r="P35" s="325" t="s">
        <v>26</v>
      </c>
      <c r="Q35" s="325"/>
      <c r="R35" s="201">
        <v>1</v>
      </c>
      <c r="S35" s="201"/>
      <c r="T35" s="201"/>
      <c r="U35" s="201"/>
      <c r="V35" s="174"/>
      <c r="W35" s="325" t="s">
        <v>26</v>
      </c>
      <c r="X35" s="325"/>
      <c r="Y35" s="201"/>
      <c r="Z35" s="202"/>
      <c r="AA35" s="202"/>
      <c r="AB35" s="202"/>
      <c r="AC35" s="203"/>
      <c r="AD35" s="325" t="s">
        <v>26</v>
      </c>
      <c r="AE35" s="325"/>
      <c r="AF35" s="201"/>
      <c r="AG35" s="202"/>
      <c r="AH35" s="202"/>
      <c r="AI35" s="202"/>
      <c r="AJ35" s="203"/>
    </row>
    <row r="36" spans="1:37" s="99" customFormat="1" ht="15" x14ac:dyDescent="0.3">
      <c r="A36" s="332"/>
      <c r="B36" s="323" t="s">
        <v>11</v>
      </c>
      <c r="C36" s="324"/>
      <c r="D36" s="201">
        <v>0</v>
      </c>
      <c r="E36" s="201"/>
      <c r="F36" s="201"/>
      <c r="G36" s="201"/>
      <c r="H36" s="174"/>
      <c r="I36" s="323" t="s">
        <v>11</v>
      </c>
      <c r="J36" s="324"/>
      <c r="K36" s="201">
        <v>1</v>
      </c>
      <c r="L36" s="201"/>
      <c r="M36" s="201"/>
      <c r="N36" s="201"/>
      <c r="O36" s="174"/>
      <c r="P36" s="323" t="s">
        <v>11</v>
      </c>
      <c r="Q36" s="324"/>
      <c r="R36" s="201">
        <v>0</v>
      </c>
      <c r="S36" s="201"/>
      <c r="T36" s="201"/>
      <c r="U36" s="201"/>
      <c r="V36" s="174"/>
      <c r="W36" s="323" t="s">
        <v>11</v>
      </c>
      <c r="X36" s="324"/>
      <c r="Y36" s="201">
        <v>1</v>
      </c>
      <c r="Z36" s="202"/>
      <c r="AA36" s="202"/>
      <c r="AB36" s="202"/>
      <c r="AC36" s="203"/>
      <c r="AD36" s="323" t="s">
        <v>11</v>
      </c>
      <c r="AE36" s="324"/>
      <c r="AF36" s="201">
        <v>0</v>
      </c>
      <c r="AG36" s="202"/>
      <c r="AH36" s="202"/>
      <c r="AI36" s="202"/>
      <c r="AJ36" s="203"/>
    </row>
    <row r="37" spans="1:37" s="99" customFormat="1" ht="15" x14ac:dyDescent="0.3">
      <c r="A37" s="332"/>
      <c r="B37" s="323" t="s">
        <v>12</v>
      </c>
      <c r="C37" s="324"/>
      <c r="D37" s="201">
        <v>2.5</v>
      </c>
      <c r="E37" s="201"/>
      <c r="F37" s="201"/>
      <c r="G37" s="201"/>
      <c r="H37" s="174"/>
      <c r="I37" s="323" t="s">
        <v>12</v>
      </c>
      <c r="J37" s="324"/>
      <c r="K37" s="201">
        <v>2.5</v>
      </c>
      <c r="L37" s="201"/>
      <c r="M37" s="201"/>
      <c r="N37" s="201"/>
      <c r="O37" s="174"/>
      <c r="P37" s="323" t="s">
        <v>12</v>
      </c>
      <c r="Q37" s="324"/>
      <c r="R37" s="201">
        <v>2.5</v>
      </c>
      <c r="S37" s="201"/>
      <c r="T37" s="201"/>
      <c r="U37" s="201"/>
      <c r="V37" s="174"/>
      <c r="W37" s="323" t="s">
        <v>12</v>
      </c>
      <c r="X37" s="324"/>
      <c r="Y37" s="201">
        <v>2.5</v>
      </c>
      <c r="Z37" s="202"/>
      <c r="AA37" s="202"/>
      <c r="AB37" s="202"/>
      <c r="AC37" s="203"/>
      <c r="AD37" s="323" t="s">
        <v>12</v>
      </c>
      <c r="AE37" s="324"/>
      <c r="AF37" s="201">
        <v>2.5</v>
      </c>
      <c r="AG37" s="202"/>
      <c r="AH37" s="202"/>
      <c r="AI37" s="202"/>
      <c r="AJ37" s="203"/>
    </row>
    <row r="38" spans="1:37" s="99" customFormat="1" ht="25.8" customHeight="1" thickBot="1" x14ac:dyDescent="0.35">
      <c r="A38" s="333"/>
      <c r="B38" s="340" t="s">
        <v>27</v>
      </c>
      <c r="C38" s="340"/>
      <c r="D38" s="30">
        <f>D32*70+D33*75+D34*25+D35*60+D36*120+D37*45</f>
        <v>707.32142857142856</v>
      </c>
      <c r="E38" s="204"/>
      <c r="F38" s="205"/>
      <c r="G38" s="205"/>
      <c r="H38" s="206"/>
      <c r="I38" s="340" t="s">
        <v>27</v>
      </c>
      <c r="J38" s="340"/>
      <c r="K38" s="30">
        <f>K32*70+K33*75+K34*25+K35*60+K36*120+K37*45</f>
        <v>918.80808080808083</v>
      </c>
      <c r="L38" s="204"/>
      <c r="M38" s="204"/>
      <c r="N38" s="204"/>
      <c r="O38" s="206"/>
      <c r="P38" s="340" t="s">
        <v>27</v>
      </c>
      <c r="Q38" s="340"/>
      <c r="R38" s="30">
        <f>R32*70+R33*75+R34*25+R35*60+R36*120+R37*45</f>
        <v>747.62891520244466</v>
      </c>
      <c r="S38" s="204"/>
      <c r="T38" s="204"/>
      <c r="U38" s="204"/>
      <c r="V38" s="206"/>
      <c r="W38" s="340" t="s">
        <v>27</v>
      </c>
      <c r="X38" s="340"/>
      <c r="Y38" s="30">
        <f>Y32*70+Y33*75+Y34*25+Y35*60+Y36*120+Y37*45</f>
        <v>904.24025974025972</v>
      </c>
      <c r="Z38" s="207"/>
      <c r="AA38" s="208"/>
      <c r="AB38" s="208"/>
      <c r="AC38" s="209"/>
      <c r="AD38" s="340" t="s">
        <v>27</v>
      </c>
      <c r="AE38" s="340"/>
      <c r="AF38" s="30">
        <f>AF32*70+AF33*75+AF34*25+AF35*60+AF36*120+AF37*45</f>
        <v>693.25064935064927</v>
      </c>
      <c r="AG38" s="207"/>
      <c r="AH38" s="208"/>
      <c r="AI38" s="208"/>
      <c r="AJ38" s="209"/>
    </row>
    <row r="39" spans="1:37" s="15" customFormat="1" x14ac:dyDescent="0.3">
      <c r="A39" s="37"/>
      <c r="B39" s="15" t="s">
        <v>2</v>
      </c>
      <c r="K39" s="15" t="s">
        <v>10</v>
      </c>
      <c r="Y39" s="15" t="s">
        <v>3</v>
      </c>
      <c r="AC39" s="37"/>
      <c r="AD39" s="37"/>
      <c r="AE39" s="37"/>
      <c r="AF39" s="37"/>
      <c r="AG39" s="37"/>
      <c r="AH39" s="37"/>
      <c r="AI39" s="37"/>
      <c r="AJ39" s="37"/>
      <c r="AK39" s="37"/>
    </row>
    <row r="40" spans="1:37" s="80" customFormat="1" ht="13.8" x14ac:dyDescent="0.3">
      <c r="A40" s="315" t="s">
        <v>34</v>
      </c>
      <c r="B40" s="315"/>
      <c r="C40" s="315"/>
      <c r="D40" s="315"/>
      <c r="E40" s="315"/>
      <c r="F40" s="315"/>
      <c r="G40" s="315"/>
      <c r="H40" s="315"/>
      <c r="I40" s="315"/>
      <c r="J40" s="315"/>
      <c r="K40" s="315"/>
      <c r="L40" s="315"/>
      <c r="M40" s="315"/>
      <c r="N40" s="315"/>
      <c r="O40" s="315"/>
      <c r="P40" s="315"/>
      <c r="Q40" s="315"/>
      <c r="R40" s="315"/>
      <c r="S40" s="315"/>
      <c r="T40" s="315"/>
      <c r="U40" s="315"/>
      <c r="V40" s="315"/>
    </row>
    <row r="41" spans="1:37" s="80" customFormat="1" ht="22.2" customHeight="1" x14ac:dyDescent="0.4">
      <c r="A41" s="58" t="s">
        <v>9</v>
      </c>
      <c r="H41" s="24"/>
      <c r="J41" s="24"/>
      <c r="K41" s="24"/>
      <c r="L41" s="24"/>
      <c r="M41" s="24"/>
      <c r="N41" s="24"/>
      <c r="O41" s="24"/>
      <c r="Q41" s="24"/>
      <c r="R41" s="24"/>
      <c r="S41" s="24"/>
      <c r="T41" s="24"/>
      <c r="U41" s="24"/>
      <c r="V41" s="24"/>
      <c r="W41" s="50" t="s">
        <v>13</v>
      </c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24"/>
      <c r="AK41" s="24"/>
    </row>
    <row r="42" spans="1:37" s="79" customFormat="1" ht="21.6" customHeight="1" x14ac:dyDescent="0.3">
      <c r="A42" s="316" t="s">
        <v>8</v>
      </c>
      <c r="B42" s="316"/>
      <c r="C42" s="316"/>
      <c r="D42" s="316"/>
      <c r="E42" s="316"/>
      <c r="F42" s="316"/>
      <c r="G42" s="316"/>
      <c r="H42" s="316"/>
      <c r="I42" s="316"/>
      <c r="J42" s="316"/>
      <c r="K42" s="316"/>
      <c r="L42" s="316"/>
      <c r="M42" s="316"/>
      <c r="N42" s="316"/>
      <c r="O42" s="316"/>
      <c r="P42" s="316"/>
      <c r="Q42" s="316"/>
      <c r="R42" s="316"/>
      <c r="S42" s="316"/>
      <c r="T42" s="316"/>
      <c r="U42" s="316"/>
      <c r="V42" s="316"/>
    </row>
  </sheetData>
  <mergeCells count="82">
    <mergeCell ref="A1:V1"/>
    <mergeCell ref="A2:I2"/>
    <mergeCell ref="W5:W6"/>
    <mergeCell ref="W7:W13"/>
    <mergeCell ref="A5:A6"/>
    <mergeCell ref="I5:I6"/>
    <mergeCell ref="A7:A13"/>
    <mergeCell ref="I7:I13"/>
    <mergeCell ref="B5:B6"/>
    <mergeCell ref="B7:B13"/>
    <mergeCell ref="AD5:AD6"/>
    <mergeCell ref="AD7:AD13"/>
    <mergeCell ref="AD14:AD19"/>
    <mergeCell ref="AD20:AD23"/>
    <mergeCell ref="AD24:AD28"/>
    <mergeCell ref="Y2:AE2"/>
    <mergeCell ref="B3:H3"/>
    <mergeCell ref="I3:O3"/>
    <mergeCell ref="P3:V3"/>
    <mergeCell ref="W3:AC3"/>
    <mergeCell ref="AD3:AJ3"/>
    <mergeCell ref="A24:A28"/>
    <mergeCell ref="I24:I28"/>
    <mergeCell ref="A14:A19"/>
    <mergeCell ref="AD31:AE31"/>
    <mergeCell ref="B31:C31"/>
    <mergeCell ref="I31:J31"/>
    <mergeCell ref="P31:Q31"/>
    <mergeCell ref="W31:X31"/>
    <mergeCell ref="W14:W19"/>
    <mergeCell ref="W20:W23"/>
    <mergeCell ref="W24:W28"/>
    <mergeCell ref="I20:I23"/>
    <mergeCell ref="B14:B19"/>
    <mergeCell ref="B20:B23"/>
    <mergeCell ref="B24:B28"/>
    <mergeCell ref="B32:C32"/>
    <mergeCell ref="I32:J32"/>
    <mergeCell ref="P32:Q32"/>
    <mergeCell ref="W32:X32"/>
    <mergeCell ref="AD32:AE32"/>
    <mergeCell ref="W33:X33"/>
    <mergeCell ref="AD33:AE33"/>
    <mergeCell ref="B34:C34"/>
    <mergeCell ref="I34:J34"/>
    <mergeCell ref="P34:Q34"/>
    <mergeCell ref="W34:X34"/>
    <mergeCell ref="AD34:AE34"/>
    <mergeCell ref="B33:C33"/>
    <mergeCell ref="I33:J33"/>
    <mergeCell ref="P33:Q33"/>
    <mergeCell ref="W35:X35"/>
    <mergeCell ref="AD35:AE35"/>
    <mergeCell ref="B36:C36"/>
    <mergeCell ref="I36:J36"/>
    <mergeCell ref="P36:Q36"/>
    <mergeCell ref="W36:X36"/>
    <mergeCell ref="AD36:AE36"/>
    <mergeCell ref="B35:C35"/>
    <mergeCell ref="W37:X37"/>
    <mergeCell ref="AD37:AE37"/>
    <mergeCell ref="B38:C38"/>
    <mergeCell ref="I38:J38"/>
    <mergeCell ref="P38:Q38"/>
    <mergeCell ref="W38:X38"/>
    <mergeCell ref="AD38:AE38"/>
    <mergeCell ref="A40:V40"/>
    <mergeCell ref="A42:V42"/>
    <mergeCell ref="P5:P13"/>
    <mergeCell ref="P14:P19"/>
    <mergeCell ref="P20:P23"/>
    <mergeCell ref="P24:P28"/>
    <mergeCell ref="B37:C37"/>
    <mergeCell ref="I37:J37"/>
    <mergeCell ref="P37:Q37"/>
    <mergeCell ref="I35:J35"/>
    <mergeCell ref="P35:Q35"/>
    <mergeCell ref="A29:B29"/>
    <mergeCell ref="A30:B30"/>
    <mergeCell ref="A31:A38"/>
    <mergeCell ref="A20:A23"/>
    <mergeCell ref="I14:I19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9" orientation="landscape" r:id="rId1"/>
  <headerFooter alignWithMargins="0"/>
  <rowBreaks count="1" manualBreakCount="1">
    <brk id="3" max="16383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2"/>
  <sheetViews>
    <sheetView view="pageBreakPreview" zoomScale="62" zoomScaleNormal="100" zoomScaleSheetLayoutView="62" workbookViewId="0">
      <selection activeCell="AJ20" sqref="AJ20:AJ25"/>
    </sheetView>
  </sheetViews>
  <sheetFormatPr defaultColWidth="8.77734375" defaultRowHeight="16.2" x14ac:dyDescent="0.3"/>
  <cols>
    <col min="1" max="1" width="4.109375" style="17" customWidth="1"/>
    <col min="2" max="2" width="6.77734375" style="17" customWidth="1"/>
    <col min="3" max="3" width="15.21875" style="17" customWidth="1"/>
    <col min="4" max="4" width="6.44140625" style="17" customWidth="1"/>
    <col min="5" max="5" width="4.44140625" style="17" hidden="1" customWidth="1"/>
    <col min="6" max="6" width="9.88671875" style="17" hidden="1" customWidth="1"/>
    <col min="7" max="7" width="11.33203125" style="17" hidden="1" customWidth="1"/>
    <col min="8" max="8" width="5.88671875" style="17" customWidth="1"/>
    <col min="9" max="9" width="7.33203125" style="17" customWidth="1"/>
    <col min="10" max="10" width="15.6640625" style="17" customWidth="1"/>
    <col min="11" max="11" width="8.33203125" style="17" customWidth="1"/>
    <col min="12" max="12" width="8.33203125" style="17" hidden="1" customWidth="1"/>
    <col min="13" max="13" width="5.77734375" style="17" hidden="1" customWidth="1"/>
    <col min="14" max="14" width="6.44140625" style="17" hidden="1" customWidth="1"/>
    <col min="15" max="15" width="5.77734375" style="17" customWidth="1"/>
    <col min="16" max="16" width="6.5546875" style="17" customWidth="1"/>
    <col min="17" max="17" width="15.109375" style="17" customWidth="1"/>
    <col min="18" max="18" width="6.77734375" style="17" customWidth="1"/>
    <col min="19" max="19" width="5.6640625" style="17" hidden="1" customWidth="1"/>
    <col min="20" max="20" width="6.21875" style="17" hidden="1" customWidth="1"/>
    <col min="21" max="21" width="5.77734375" style="17" hidden="1" customWidth="1"/>
    <col min="22" max="22" width="6.6640625" style="17" customWidth="1"/>
    <col min="23" max="23" width="7" style="17" customWidth="1"/>
    <col min="24" max="24" width="13.44140625" style="17" customWidth="1"/>
    <col min="25" max="25" width="8.109375" style="17" customWidth="1"/>
    <col min="26" max="27" width="6.77734375" style="17" hidden="1" customWidth="1"/>
    <col min="28" max="28" width="7.6640625" style="17" hidden="1" customWidth="1"/>
    <col min="29" max="29" width="7" style="17" customWidth="1"/>
    <col min="30" max="30" width="7.44140625" style="17" customWidth="1"/>
    <col min="31" max="31" width="14.6640625" style="17" customWidth="1"/>
    <col min="32" max="32" width="7" style="17" customWidth="1"/>
    <col min="33" max="34" width="7.21875" style="17" hidden="1" customWidth="1"/>
    <col min="35" max="35" width="7.33203125" style="17" hidden="1" customWidth="1"/>
    <col min="36" max="36" width="6.77734375" style="17" customWidth="1"/>
    <col min="37" max="16384" width="8.77734375" style="17"/>
  </cols>
  <sheetData>
    <row r="1" spans="1:42" s="16" customFormat="1" ht="22.2" x14ac:dyDescent="0.3">
      <c r="A1" s="359" t="s">
        <v>224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78"/>
      <c r="X1" s="78"/>
      <c r="Y1" s="33" t="s">
        <v>43</v>
      </c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</row>
    <row r="2" spans="1:42" s="37" customFormat="1" ht="18.600000000000001" customHeight="1" thickBot="1" x14ac:dyDescent="0.35">
      <c r="A2" s="360" t="s">
        <v>138</v>
      </c>
      <c r="B2" s="361"/>
      <c r="C2" s="361"/>
      <c r="D2" s="361"/>
      <c r="E2" s="361"/>
      <c r="F2" s="361"/>
      <c r="G2" s="361"/>
      <c r="H2" s="361"/>
      <c r="I2" s="361"/>
      <c r="J2" s="37">
        <v>370</v>
      </c>
      <c r="O2" s="37">
        <v>-38</v>
      </c>
      <c r="P2" s="15"/>
      <c r="Y2" s="351" t="s">
        <v>44</v>
      </c>
      <c r="Z2" s="351"/>
      <c r="AA2" s="351"/>
      <c r="AB2" s="351"/>
      <c r="AC2" s="351"/>
      <c r="AD2" s="351"/>
      <c r="AE2" s="351"/>
      <c r="AF2" s="34">
        <v>-122</v>
      </c>
      <c r="AG2" s="34"/>
      <c r="AH2" s="34"/>
      <c r="AI2" s="34"/>
      <c r="AJ2" s="34">
        <v>-30</v>
      </c>
      <c r="AK2" s="33"/>
    </row>
    <row r="3" spans="1:42" s="79" customFormat="1" ht="13.8" x14ac:dyDescent="0.3">
      <c r="A3" s="35" t="s">
        <v>0</v>
      </c>
      <c r="B3" s="352">
        <v>46335</v>
      </c>
      <c r="C3" s="353"/>
      <c r="D3" s="353"/>
      <c r="E3" s="353"/>
      <c r="F3" s="353"/>
      <c r="G3" s="353"/>
      <c r="H3" s="354"/>
      <c r="I3" s="379">
        <v>46336</v>
      </c>
      <c r="J3" s="380"/>
      <c r="K3" s="380"/>
      <c r="L3" s="380"/>
      <c r="M3" s="380"/>
      <c r="N3" s="380"/>
      <c r="O3" s="381"/>
      <c r="P3" s="352">
        <v>46337</v>
      </c>
      <c r="Q3" s="353"/>
      <c r="R3" s="353"/>
      <c r="S3" s="353"/>
      <c r="T3" s="353"/>
      <c r="U3" s="353"/>
      <c r="V3" s="354"/>
      <c r="W3" s="352">
        <v>46338</v>
      </c>
      <c r="X3" s="353"/>
      <c r="Y3" s="353"/>
      <c r="Z3" s="353"/>
      <c r="AA3" s="353"/>
      <c r="AB3" s="353"/>
      <c r="AC3" s="354"/>
      <c r="AD3" s="379">
        <v>46339</v>
      </c>
      <c r="AE3" s="380"/>
      <c r="AF3" s="380"/>
      <c r="AG3" s="380"/>
      <c r="AH3" s="380"/>
      <c r="AI3" s="380"/>
      <c r="AJ3" s="381"/>
    </row>
    <row r="4" spans="1:42" s="79" customFormat="1" ht="13.8" x14ac:dyDescent="0.3">
      <c r="A4" s="76" t="s">
        <v>45</v>
      </c>
      <c r="B4" s="67" t="s">
        <v>46</v>
      </c>
      <c r="C4" s="68" t="s">
        <v>62</v>
      </c>
      <c r="D4" s="60" t="s">
        <v>60</v>
      </c>
      <c r="E4" s="69" t="s">
        <v>105</v>
      </c>
      <c r="F4" s="69" t="s">
        <v>106</v>
      </c>
      <c r="G4" s="69" t="s">
        <v>107</v>
      </c>
      <c r="H4" s="70" t="s">
        <v>61</v>
      </c>
      <c r="I4" s="67" t="s">
        <v>46</v>
      </c>
      <c r="J4" s="68" t="s">
        <v>62</v>
      </c>
      <c r="K4" s="60" t="s">
        <v>60</v>
      </c>
      <c r="L4" s="69" t="s">
        <v>105</v>
      </c>
      <c r="M4" s="69" t="s">
        <v>106</v>
      </c>
      <c r="N4" s="69" t="s">
        <v>107</v>
      </c>
      <c r="O4" s="70" t="s">
        <v>61</v>
      </c>
      <c r="P4" s="10" t="s">
        <v>46</v>
      </c>
      <c r="Q4" s="8" t="s">
        <v>62</v>
      </c>
      <c r="R4" s="74" t="s">
        <v>60</v>
      </c>
      <c r="S4" s="69" t="s">
        <v>105</v>
      </c>
      <c r="T4" s="69" t="s">
        <v>106</v>
      </c>
      <c r="U4" s="69" t="s">
        <v>107</v>
      </c>
      <c r="V4" s="28" t="s">
        <v>61</v>
      </c>
      <c r="W4" s="10" t="s">
        <v>46</v>
      </c>
      <c r="X4" s="8" t="s">
        <v>62</v>
      </c>
      <c r="Y4" s="74" t="s">
        <v>60</v>
      </c>
      <c r="Z4" s="69" t="s">
        <v>105</v>
      </c>
      <c r="AA4" s="69" t="s">
        <v>106</v>
      </c>
      <c r="AB4" s="69" t="s">
        <v>107</v>
      </c>
      <c r="AC4" s="9" t="s">
        <v>61</v>
      </c>
      <c r="AD4" s="10" t="s">
        <v>46</v>
      </c>
      <c r="AE4" s="8" t="s">
        <v>62</v>
      </c>
      <c r="AF4" s="74" t="s">
        <v>60</v>
      </c>
      <c r="AG4" s="69" t="s">
        <v>105</v>
      </c>
      <c r="AH4" s="69" t="s">
        <v>106</v>
      </c>
      <c r="AI4" s="69" t="s">
        <v>107</v>
      </c>
      <c r="AJ4" s="9" t="s">
        <v>61</v>
      </c>
    </row>
    <row r="5" spans="1:42" s="79" customFormat="1" ht="13.95" customHeight="1" x14ac:dyDescent="0.3">
      <c r="A5" s="362" t="s">
        <v>37</v>
      </c>
      <c r="B5" s="369" t="s">
        <v>51</v>
      </c>
      <c r="C5" s="84" t="s">
        <v>53</v>
      </c>
      <c r="D5" s="85">
        <v>100</v>
      </c>
      <c r="E5" s="187">
        <f>D5/20</f>
        <v>5</v>
      </c>
      <c r="F5" s="89"/>
      <c r="G5" s="89"/>
      <c r="H5" s="100">
        <f>D5*$J$2/1000</f>
        <v>37</v>
      </c>
      <c r="I5" s="364" t="s">
        <v>55</v>
      </c>
      <c r="J5" s="87" t="s">
        <v>53</v>
      </c>
      <c r="K5" s="88">
        <v>90</v>
      </c>
      <c r="L5" s="187">
        <f>K5/20</f>
        <v>4.5</v>
      </c>
      <c r="M5" s="89"/>
      <c r="N5" s="89"/>
      <c r="O5" s="86">
        <f>K5*332/1000</f>
        <v>29.88</v>
      </c>
      <c r="P5" s="317" t="s">
        <v>164</v>
      </c>
      <c r="Q5" s="84" t="s">
        <v>209</v>
      </c>
      <c r="R5" s="96">
        <v>180</v>
      </c>
      <c r="S5" s="187">
        <f>R5/35</f>
        <v>5.1428571428571432</v>
      </c>
      <c r="T5" s="157"/>
      <c r="U5" s="168"/>
      <c r="V5" s="178">
        <f t="shared" ref="V5:V19" si="0">R5*$J$2/1000</f>
        <v>66.599999999999994</v>
      </c>
      <c r="W5" s="355" t="s">
        <v>91</v>
      </c>
      <c r="X5" s="84" t="s">
        <v>53</v>
      </c>
      <c r="Y5" s="90">
        <v>100</v>
      </c>
      <c r="Z5" s="158">
        <f>Y5/20</f>
        <v>5</v>
      </c>
      <c r="AA5" s="92"/>
      <c r="AB5" s="92"/>
      <c r="AC5" s="86">
        <f>Y5*$J$2/1000</f>
        <v>37</v>
      </c>
      <c r="AD5" s="355" t="s">
        <v>94</v>
      </c>
      <c r="AE5" s="84" t="s">
        <v>53</v>
      </c>
      <c r="AF5" s="90">
        <v>90</v>
      </c>
      <c r="AG5" s="158">
        <f>AF5/20</f>
        <v>4.5</v>
      </c>
      <c r="AH5" s="92"/>
      <c r="AI5" s="92"/>
      <c r="AJ5" s="86">
        <f>AF5*218/1000</f>
        <v>19.62</v>
      </c>
    </row>
    <row r="6" spans="1:42" s="79" customFormat="1" ht="13.95" customHeight="1" x14ac:dyDescent="0.3">
      <c r="A6" s="363"/>
      <c r="B6" s="370"/>
      <c r="C6" s="90"/>
      <c r="D6" s="85"/>
      <c r="E6" s="89"/>
      <c r="F6" s="89"/>
      <c r="G6" s="89"/>
      <c r="H6" s="100">
        <f t="shared" ref="H6:H17" si="1">D6*$J$2/1000</f>
        <v>0</v>
      </c>
      <c r="I6" s="364"/>
      <c r="J6" s="88" t="s">
        <v>47</v>
      </c>
      <c r="K6" s="88">
        <v>10</v>
      </c>
      <c r="L6" s="187">
        <f>K6/20</f>
        <v>0.5</v>
      </c>
      <c r="M6" s="89"/>
      <c r="N6" s="89"/>
      <c r="O6" s="86">
        <f t="shared" ref="O6:O25" si="2">K6*332/1000</f>
        <v>3.32</v>
      </c>
      <c r="P6" s="318"/>
      <c r="Q6" s="278" t="s">
        <v>210</v>
      </c>
      <c r="R6" s="97">
        <v>25</v>
      </c>
      <c r="S6" s="189">
        <f>R6/90</f>
        <v>0.27777777777777779</v>
      </c>
      <c r="T6" s="157"/>
      <c r="U6" s="168"/>
      <c r="V6" s="178">
        <f t="shared" si="0"/>
        <v>9.25</v>
      </c>
      <c r="W6" s="355"/>
      <c r="X6" s="90" t="s">
        <v>92</v>
      </c>
      <c r="Y6" s="90">
        <v>0.6</v>
      </c>
      <c r="Z6" s="158">
        <f>Y6/20</f>
        <v>0.03</v>
      </c>
      <c r="AA6" s="158"/>
      <c r="AB6" s="92"/>
      <c r="AC6" s="86">
        <f t="shared" ref="AC6:AC9" si="3">Y6*$J$2/1000</f>
        <v>0.222</v>
      </c>
      <c r="AD6" s="355"/>
      <c r="AE6" s="90" t="s">
        <v>211</v>
      </c>
      <c r="AF6" s="90">
        <v>10</v>
      </c>
      <c r="AG6" s="158">
        <f>AF6/20</f>
        <v>0.5</v>
      </c>
      <c r="AH6" s="158"/>
      <c r="AI6" s="92"/>
      <c r="AJ6" s="86">
        <f t="shared" ref="AJ6:AJ25" si="4">AF6*218/1000</f>
        <v>2.1800000000000002</v>
      </c>
    </row>
    <row r="7" spans="1:42" s="79" customFormat="1" ht="16.2" customHeight="1" x14ac:dyDescent="0.3">
      <c r="A7" s="334" t="s">
        <v>75</v>
      </c>
      <c r="B7" s="350" t="s">
        <v>160</v>
      </c>
      <c r="C7" s="88" t="s">
        <v>76</v>
      </c>
      <c r="D7" s="158">
        <v>65</v>
      </c>
      <c r="E7" s="159"/>
      <c r="F7" s="160">
        <f>D7/35</f>
        <v>1.8571428571428572</v>
      </c>
      <c r="G7" s="161"/>
      <c r="H7" s="100">
        <f t="shared" si="1"/>
        <v>24.05</v>
      </c>
      <c r="I7" s="368" t="s">
        <v>162</v>
      </c>
      <c r="J7" s="164" t="s">
        <v>64</v>
      </c>
      <c r="K7" s="157">
        <v>85</v>
      </c>
      <c r="L7" s="157"/>
      <c r="M7" s="184">
        <f>K7/35</f>
        <v>2.4285714285714284</v>
      </c>
      <c r="N7" s="164"/>
      <c r="O7" s="86">
        <f t="shared" si="2"/>
        <v>28.22</v>
      </c>
      <c r="P7" s="318"/>
      <c r="Q7" s="278" t="s">
        <v>212</v>
      </c>
      <c r="R7" s="96">
        <v>55</v>
      </c>
      <c r="S7" s="189"/>
      <c r="T7" s="162"/>
      <c r="U7" s="164">
        <f>R7/100</f>
        <v>0.55000000000000004</v>
      </c>
      <c r="V7" s="178">
        <f t="shared" si="0"/>
        <v>20.350000000000001</v>
      </c>
      <c r="W7" s="349" t="s">
        <v>167</v>
      </c>
      <c r="X7" s="164" t="s">
        <v>213</v>
      </c>
      <c r="Y7" s="157">
        <v>120</v>
      </c>
      <c r="Z7" s="157"/>
      <c r="AA7" s="184">
        <f>Y7*0.75/40</f>
        <v>2.25</v>
      </c>
      <c r="AB7" s="164"/>
      <c r="AC7" s="86">
        <f t="shared" si="3"/>
        <v>44.4</v>
      </c>
      <c r="AD7" s="349" t="s">
        <v>108</v>
      </c>
      <c r="AE7" s="278" t="s">
        <v>88</v>
      </c>
      <c r="AF7" s="97">
        <v>52</v>
      </c>
      <c r="AG7" s="189"/>
      <c r="AH7" s="162">
        <f>AF7/35</f>
        <v>1.4857142857142858</v>
      </c>
      <c r="AI7" s="157"/>
      <c r="AJ7" s="86">
        <f t="shared" si="4"/>
        <v>11.336</v>
      </c>
    </row>
    <row r="8" spans="1:42" s="79" customFormat="1" ht="16.2" customHeight="1" x14ac:dyDescent="0.3">
      <c r="A8" s="335"/>
      <c r="B8" s="350"/>
      <c r="C8" s="172" t="s">
        <v>117</v>
      </c>
      <c r="D8" s="158">
        <v>15</v>
      </c>
      <c r="E8" s="162"/>
      <c r="F8" s="162"/>
      <c r="G8" s="163">
        <f>D8/100</f>
        <v>0.15</v>
      </c>
      <c r="H8" s="100">
        <f t="shared" si="1"/>
        <v>5.55</v>
      </c>
      <c r="I8" s="350"/>
      <c r="J8" s="157" t="s">
        <v>214</v>
      </c>
      <c r="K8" s="157">
        <v>30</v>
      </c>
      <c r="L8" s="157">
        <f>K8/55</f>
        <v>0.54545454545454541</v>
      </c>
      <c r="M8" s="157"/>
      <c r="N8" s="164"/>
      <c r="O8" s="86">
        <f t="shared" si="2"/>
        <v>9.9600000000000009</v>
      </c>
      <c r="P8" s="318"/>
      <c r="Q8" s="278" t="s">
        <v>215</v>
      </c>
      <c r="R8" s="97">
        <v>5</v>
      </c>
      <c r="S8" s="189"/>
      <c r="T8" s="157"/>
      <c r="U8" s="164">
        <f>R8/100</f>
        <v>0.05</v>
      </c>
      <c r="V8" s="178">
        <f t="shared" si="0"/>
        <v>1.85</v>
      </c>
      <c r="W8" s="349"/>
      <c r="X8" s="157" t="s">
        <v>216</v>
      </c>
      <c r="Y8" s="157" t="s">
        <v>90</v>
      </c>
      <c r="Z8" s="157"/>
      <c r="AA8" s="157"/>
      <c r="AB8" s="164"/>
      <c r="AC8" s="86" t="e">
        <f t="shared" si="3"/>
        <v>#VALUE!</v>
      </c>
      <c r="AD8" s="349"/>
      <c r="AE8" s="157" t="s">
        <v>56</v>
      </c>
      <c r="AF8" s="157">
        <v>50</v>
      </c>
      <c r="AG8" s="157"/>
      <c r="AH8" s="157"/>
      <c r="AI8" s="164">
        <f>AF8/100</f>
        <v>0.5</v>
      </c>
      <c r="AJ8" s="86">
        <f t="shared" si="4"/>
        <v>10.9</v>
      </c>
    </row>
    <row r="9" spans="1:42" s="79" customFormat="1" ht="16.2" customHeight="1" x14ac:dyDescent="0.3">
      <c r="A9" s="335"/>
      <c r="B9" s="350"/>
      <c r="C9" s="172" t="s">
        <v>54</v>
      </c>
      <c r="D9" s="158">
        <v>25</v>
      </c>
      <c r="E9" s="162"/>
      <c r="F9" s="162"/>
      <c r="G9" s="163">
        <f>D9/100</f>
        <v>0.25</v>
      </c>
      <c r="H9" s="100">
        <f t="shared" si="1"/>
        <v>9.25</v>
      </c>
      <c r="I9" s="350"/>
      <c r="J9" s="97"/>
      <c r="K9" s="97"/>
      <c r="L9" s="97"/>
      <c r="M9" s="97"/>
      <c r="N9" s="97"/>
      <c r="O9" s="86">
        <f t="shared" si="2"/>
        <v>0</v>
      </c>
      <c r="P9" s="318"/>
      <c r="Q9" s="278" t="s">
        <v>88</v>
      </c>
      <c r="R9" s="97">
        <v>48</v>
      </c>
      <c r="S9" s="189"/>
      <c r="T9" s="162">
        <f>R9/35</f>
        <v>1.3714285714285714</v>
      </c>
      <c r="U9" s="157"/>
      <c r="V9" s="178">
        <f t="shared" si="0"/>
        <v>17.760000000000002</v>
      </c>
      <c r="W9" s="349"/>
      <c r="X9" s="191" t="s">
        <v>217</v>
      </c>
      <c r="Y9" s="157" t="s">
        <v>90</v>
      </c>
      <c r="Z9" s="157"/>
      <c r="AA9" s="157"/>
      <c r="AB9" s="164"/>
      <c r="AC9" s="86" t="e">
        <f t="shared" si="3"/>
        <v>#VALUE!</v>
      </c>
      <c r="AD9" s="349"/>
      <c r="AE9" s="191" t="s">
        <v>104</v>
      </c>
      <c r="AF9" s="157">
        <v>10</v>
      </c>
      <c r="AG9" s="157"/>
      <c r="AH9" s="164"/>
      <c r="AI9" s="164">
        <f>AF9/100</f>
        <v>0.1</v>
      </c>
      <c r="AJ9" s="86">
        <f t="shared" si="4"/>
        <v>2.1800000000000002</v>
      </c>
    </row>
    <row r="10" spans="1:42" s="79" customFormat="1" ht="16.2" customHeight="1" x14ac:dyDescent="0.3">
      <c r="A10" s="335"/>
      <c r="B10" s="350"/>
      <c r="C10" s="164" t="s">
        <v>89</v>
      </c>
      <c r="D10" s="158">
        <v>0.6</v>
      </c>
      <c r="E10" s="162"/>
      <c r="F10" s="162"/>
      <c r="G10" s="163"/>
      <c r="H10" s="100">
        <f t="shared" si="1"/>
        <v>0.222</v>
      </c>
      <c r="I10" s="350"/>
      <c r="J10" s="97"/>
      <c r="K10" s="97"/>
      <c r="L10" s="97"/>
      <c r="M10" s="97"/>
      <c r="N10" s="97"/>
      <c r="O10" s="86">
        <f t="shared" si="2"/>
        <v>0</v>
      </c>
      <c r="P10" s="318"/>
      <c r="Q10" s="278" t="s">
        <v>218</v>
      </c>
      <c r="R10" s="97">
        <v>20</v>
      </c>
      <c r="S10" s="189"/>
      <c r="T10" s="157"/>
      <c r="U10" s="157">
        <f>R10/100</f>
        <v>0.2</v>
      </c>
      <c r="V10" s="178">
        <f t="shared" si="0"/>
        <v>7.4</v>
      </c>
      <c r="W10" s="349"/>
      <c r="X10" s="183"/>
      <c r="Y10" s="157"/>
      <c r="Z10" s="167"/>
      <c r="AA10" s="157"/>
      <c r="AB10" s="164"/>
      <c r="AC10" s="86"/>
      <c r="AD10" s="349"/>
      <c r="AE10" s="157" t="s">
        <v>114</v>
      </c>
      <c r="AF10" s="157">
        <v>0.6</v>
      </c>
      <c r="AG10" s="167"/>
      <c r="AH10" s="157"/>
      <c r="AI10" s="164"/>
      <c r="AJ10" s="86">
        <f t="shared" si="4"/>
        <v>0.13079999999999997</v>
      </c>
    </row>
    <row r="11" spans="1:42" s="79" customFormat="1" ht="16.2" customHeight="1" x14ac:dyDescent="0.3">
      <c r="A11" s="335"/>
      <c r="B11" s="350"/>
      <c r="C11" s="164"/>
      <c r="D11" s="157"/>
      <c r="E11" s="160"/>
      <c r="F11" s="162"/>
      <c r="G11" s="164"/>
      <c r="H11" s="100">
        <f t="shared" si="1"/>
        <v>0</v>
      </c>
      <c r="I11" s="350"/>
      <c r="J11" s="97"/>
      <c r="K11" s="97"/>
      <c r="L11" s="97"/>
      <c r="M11" s="97"/>
      <c r="N11" s="97"/>
      <c r="O11" s="86">
        <f t="shared" si="2"/>
        <v>0</v>
      </c>
      <c r="P11" s="318"/>
      <c r="Q11" s="278" t="s">
        <v>131</v>
      </c>
      <c r="R11" s="97">
        <v>10</v>
      </c>
      <c r="S11" s="157"/>
      <c r="T11" s="164">
        <f>R11/50</f>
        <v>0.2</v>
      </c>
      <c r="U11" s="157"/>
      <c r="V11" s="178">
        <f t="shared" si="0"/>
        <v>3.7</v>
      </c>
      <c r="W11" s="349"/>
      <c r="X11" s="183"/>
      <c r="Y11" s="164"/>
      <c r="Z11" s="157"/>
      <c r="AA11" s="157"/>
      <c r="AB11" s="157"/>
      <c r="AC11" s="86"/>
      <c r="AD11" s="349"/>
      <c r="AE11" s="183"/>
      <c r="AF11" s="164"/>
      <c r="AG11" s="157"/>
      <c r="AH11" s="157"/>
      <c r="AI11" s="157"/>
      <c r="AJ11" s="86">
        <f t="shared" si="4"/>
        <v>0</v>
      </c>
    </row>
    <row r="12" spans="1:42" s="79" customFormat="1" ht="16.2" customHeight="1" x14ac:dyDescent="0.3">
      <c r="A12" s="335"/>
      <c r="B12" s="350"/>
      <c r="C12" s="164"/>
      <c r="D12" s="157"/>
      <c r="E12" s="157"/>
      <c r="F12" s="157"/>
      <c r="G12" s="157"/>
      <c r="H12" s="100">
        <f t="shared" si="1"/>
        <v>0</v>
      </c>
      <c r="I12" s="350"/>
      <c r="J12" s="97"/>
      <c r="K12" s="97"/>
      <c r="L12" s="98"/>
      <c r="M12" s="98"/>
      <c r="N12" s="98"/>
      <c r="O12" s="86">
        <f t="shared" si="2"/>
        <v>0</v>
      </c>
      <c r="P12" s="318"/>
      <c r="Q12" s="90"/>
      <c r="R12" s="90"/>
      <c r="S12" s="93"/>
      <c r="T12" s="93"/>
      <c r="U12" s="93"/>
      <c r="V12" s="178">
        <f t="shared" si="0"/>
        <v>0</v>
      </c>
      <c r="W12" s="349"/>
      <c r="X12" s="190"/>
      <c r="Y12" s="101"/>
      <c r="Z12" s="189"/>
      <c r="AA12" s="157"/>
      <c r="AB12" s="164"/>
      <c r="AC12" s="86"/>
      <c r="AD12" s="349"/>
      <c r="AE12" s="190"/>
      <c r="AF12" s="101"/>
      <c r="AG12" s="189"/>
      <c r="AH12" s="157"/>
      <c r="AI12" s="164"/>
      <c r="AJ12" s="86">
        <f t="shared" si="4"/>
        <v>0</v>
      </c>
    </row>
    <row r="13" spans="1:42" s="79" customFormat="1" ht="16.2" customHeight="1" x14ac:dyDescent="0.3">
      <c r="A13" s="336"/>
      <c r="B13" s="350"/>
      <c r="C13" s="164"/>
      <c r="D13" s="157"/>
      <c r="E13" s="166"/>
      <c r="F13" s="166"/>
      <c r="G13" s="166"/>
      <c r="H13" s="100">
        <f t="shared" si="1"/>
        <v>0</v>
      </c>
      <c r="I13" s="350"/>
      <c r="J13" s="97"/>
      <c r="K13" s="97"/>
      <c r="L13" s="98"/>
      <c r="M13" s="98"/>
      <c r="N13" s="98"/>
      <c r="O13" s="86">
        <f t="shared" si="2"/>
        <v>0</v>
      </c>
      <c r="P13" s="319"/>
      <c r="Q13" s="244"/>
      <c r="R13" s="244"/>
      <c r="S13" s="93"/>
      <c r="T13" s="93"/>
      <c r="U13" s="93"/>
      <c r="V13" s="178">
        <f t="shared" si="0"/>
        <v>0</v>
      </c>
      <c r="W13" s="349"/>
      <c r="X13" s="183"/>
      <c r="Y13" s="157"/>
      <c r="Z13" s="166"/>
      <c r="AA13" s="166"/>
      <c r="AB13" s="166"/>
      <c r="AC13" s="86"/>
      <c r="AD13" s="349"/>
      <c r="AE13" s="183"/>
      <c r="AF13" s="157"/>
      <c r="AG13" s="166"/>
      <c r="AH13" s="166"/>
      <c r="AI13" s="166"/>
      <c r="AJ13" s="86">
        <f t="shared" si="4"/>
        <v>0</v>
      </c>
    </row>
    <row r="14" spans="1:42" s="79" customFormat="1" ht="16.2" customHeight="1" x14ac:dyDescent="0.3">
      <c r="A14" s="334" t="s">
        <v>58</v>
      </c>
      <c r="B14" s="350" t="s">
        <v>161</v>
      </c>
      <c r="C14" s="164" t="s">
        <v>121</v>
      </c>
      <c r="D14" s="163">
        <v>75</v>
      </c>
      <c r="E14" s="90"/>
      <c r="F14" s="222"/>
      <c r="G14" s="182">
        <f>D14/100</f>
        <v>0.75</v>
      </c>
      <c r="H14" s="86">
        <f t="shared" si="1"/>
        <v>27.75</v>
      </c>
      <c r="I14" s="337" t="s">
        <v>163</v>
      </c>
      <c r="J14" s="94" t="s">
        <v>73</v>
      </c>
      <c r="K14" s="97">
        <v>65</v>
      </c>
      <c r="L14" s="98"/>
      <c r="M14" s="98">
        <f>K14/80</f>
        <v>0.8125</v>
      </c>
      <c r="N14" s="98"/>
      <c r="O14" s="86">
        <f t="shared" si="2"/>
        <v>21.58</v>
      </c>
      <c r="P14" s="320" t="s">
        <v>165</v>
      </c>
      <c r="Q14" s="101" t="s">
        <v>54</v>
      </c>
      <c r="R14" s="94">
        <v>55</v>
      </c>
      <c r="S14" s="95"/>
      <c r="T14" s="95"/>
      <c r="U14" s="95">
        <f>R14/100</f>
        <v>0.55000000000000004</v>
      </c>
      <c r="V14" s="178">
        <f t="shared" si="0"/>
        <v>20.350000000000001</v>
      </c>
      <c r="W14" s="349" t="s">
        <v>168</v>
      </c>
      <c r="X14" s="164" t="s">
        <v>219</v>
      </c>
      <c r="Y14" s="157">
        <v>55</v>
      </c>
      <c r="Z14" s="157"/>
      <c r="AA14" s="157"/>
      <c r="AB14" s="164">
        <f>Y14/100</f>
        <v>0.55000000000000004</v>
      </c>
      <c r="AC14" s="86">
        <f t="shared" ref="AC14:AC25" si="5">Y14*$J$2/1000</f>
        <v>20.350000000000001</v>
      </c>
      <c r="AD14" s="349" t="s">
        <v>170</v>
      </c>
      <c r="AE14" s="164" t="s">
        <v>36</v>
      </c>
      <c r="AF14" s="157">
        <v>45</v>
      </c>
      <c r="AG14" s="157"/>
      <c r="AH14" s="157">
        <f>AF14/55</f>
        <v>0.81818181818181823</v>
      </c>
      <c r="AI14" s="164"/>
      <c r="AJ14" s="86">
        <f t="shared" si="4"/>
        <v>9.81</v>
      </c>
    </row>
    <row r="15" spans="1:42" s="79" customFormat="1" ht="16.2" customHeight="1" x14ac:dyDescent="0.3">
      <c r="A15" s="335"/>
      <c r="B15" s="350"/>
      <c r="C15" s="164" t="s">
        <v>48</v>
      </c>
      <c r="D15" s="164">
        <v>5</v>
      </c>
      <c r="E15" s="99"/>
      <c r="F15" s="222">
        <f>D15/35</f>
        <v>0.14285714285714285</v>
      </c>
      <c r="G15" s="223"/>
      <c r="H15" s="86">
        <f t="shared" si="1"/>
        <v>1.85</v>
      </c>
      <c r="I15" s="338"/>
      <c r="J15" s="97" t="s">
        <v>36</v>
      </c>
      <c r="K15" s="85">
        <v>5</v>
      </c>
      <c r="L15" s="103"/>
      <c r="M15" s="103">
        <f>K15/55</f>
        <v>9.0909090909090912E-2</v>
      </c>
      <c r="N15" s="98"/>
      <c r="O15" s="86">
        <f t="shared" si="2"/>
        <v>1.66</v>
      </c>
      <c r="P15" s="321"/>
      <c r="Q15" s="101" t="s">
        <v>87</v>
      </c>
      <c r="R15" s="101">
        <v>25</v>
      </c>
      <c r="S15" s="102">
        <f>R15/70</f>
        <v>0.35714285714285715</v>
      </c>
      <c r="T15" s="102"/>
      <c r="U15" s="102"/>
      <c r="V15" s="178">
        <f t="shared" si="0"/>
        <v>9.25</v>
      </c>
      <c r="W15" s="349"/>
      <c r="X15" s="164" t="s">
        <v>85</v>
      </c>
      <c r="Y15" s="157">
        <v>0.6</v>
      </c>
      <c r="Z15" s="157"/>
      <c r="AA15" s="157"/>
      <c r="AB15" s="164"/>
      <c r="AC15" s="86">
        <f t="shared" si="5"/>
        <v>0.222</v>
      </c>
      <c r="AD15" s="349"/>
      <c r="AE15" s="164" t="s">
        <v>50</v>
      </c>
      <c r="AF15" s="157">
        <v>45</v>
      </c>
      <c r="AG15" s="157">
        <f>AF15/90</f>
        <v>0.5</v>
      </c>
      <c r="AH15" s="157"/>
      <c r="AI15" s="164"/>
      <c r="AJ15" s="86">
        <f t="shared" si="4"/>
        <v>9.81</v>
      </c>
    </row>
    <row r="16" spans="1:42" s="79" customFormat="1" ht="16.2" customHeight="1" x14ac:dyDescent="0.3">
      <c r="A16" s="335"/>
      <c r="B16" s="350"/>
      <c r="C16" s="164" t="s">
        <v>57</v>
      </c>
      <c r="D16" s="164">
        <v>5</v>
      </c>
      <c r="E16" s="90"/>
      <c r="F16" s="222"/>
      <c r="G16" s="182">
        <f>D16/100</f>
        <v>0.05</v>
      </c>
      <c r="H16" s="86">
        <f t="shared" si="1"/>
        <v>1.85</v>
      </c>
      <c r="I16" s="338"/>
      <c r="J16" s="90" t="s">
        <v>69</v>
      </c>
      <c r="K16" s="90">
        <v>20</v>
      </c>
      <c r="L16" s="91"/>
      <c r="M16" s="91"/>
      <c r="N16" s="103">
        <f>K16/100</f>
        <v>0.2</v>
      </c>
      <c r="O16" s="86">
        <f t="shared" si="2"/>
        <v>6.64</v>
      </c>
      <c r="P16" s="321"/>
      <c r="Q16" s="101" t="s">
        <v>220</v>
      </c>
      <c r="R16" s="101">
        <v>25</v>
      </c>
      <c r="S16" s="102"/>
      <c r="T16" s="102">
        <f>R16/55</f>
        <v>0.45454545454545453</v>
      </c>
      <c r="U16" s="102"/>
      <c r="V16" s="178">
        <f t="shared" si="0"/>
        <v>9.25</v>
      </c>
      <c r="W16" s="349"/>
      <c r="X16" s="164" t="s">
        <v>48</v>
      </c>
      <c r="Y16" s="157">
        <v>5</v>
      </c>
      <c r="Z16" s="157"/>
      <c r="AA16" s="157">
        <f>Y16/35</f>
        <v>0.14285714285714285</v>
      </c>
      <c r="AB16" s="164"/>
      <c r="AC16" s="86">
        <f t="shared" si="5"/>
        <v>1.85</v>
      </c>
      <c r="AD16" s="349"/>
      <c r="AE16" s="164" t="s">
        <v>57</v>
      </c>
      <c r="AF16" s="157">
        <v>10</v>
      </c>
      <c r="AG16" s="157"/>
      <c r="AH16" s="157"/>
      <c r="AI16" s="164">
        <f>AF16/100</f>
        <v>0.1</v>
      </c>
      <c r="AJ16" s="86">
        <f t="shared" si="4"/>
        <v>2.1800000000000002</v>
      </c>
    </row>
    <row r="17" spans="1:36" s="79" customFormat="1" ht="16.2" customHeight="1" x14ac:dyDescent="0.3">
      <c r="A17" s="335"/>
      <c r="B17" s="350"/>
      <c r="C17" s="90" t="s">
        <v>59</v>
      </c>
      <c r="D17" s="90">
        <v>0.6</v>
      </c>
      <c r="E17" s="90"/>
      <c r="F17" s="222"/>
      <c r="G17" s="182">
        <f>D17/100</f>
        <v>6.0000000000000001E-3</v>
      </c>
      <c r="H17" s="100">
        <f t="shared" si="1"/>
        <v>0.222</v>
      </c>
      <c r="I17" s="338"/>
      <c r="J17" s="90" t="s">
        <v>143</v>
      </c>
      <c r="K17" s="99">
        <v>25</v>
      </c>
      <c r="L17" s="91"/>
      <c r="M17" s="99"/>
      <c r="N17" s="103">
        <f>K17/100</f>
        <v>0.25</v>
      </c>
      <c r="O17" s="86">
        <f t="shared" si="2"/>
        <v>8.3000000000000007</v>
      </c>
      <c r="P17" s="321"/>
      <c r="Q17" s="101" t="s">
        <v>221</v>
      </c>
      <c r="R17" s="101">
        <v>15</v>
      </c>
      <c r="S17" s="102"/>
      <c r="T17" s="102"/>
      <c r="U17" s="102">
        <f>R17/100</f>
        <v>0.15</v>
      </c>
      <c r="V17" s="178">
        <f t="shared" si="0"/>
        <v>5.55</v>
      </c>
      <c r="W17" s="349"/>
      <c r="X17" s="164" t="s">
        <v>57</v>
      </c>
      <c r="Y17" s="157">
        <v>5</v>
      </c>
      <c r="Z17" s="157"/>
      <c r="AA17" s="157"/>
      <c r="AB17" s="164"/>
      <c r="AC17" s="86">
        <f t="shared" si="5"/>
        <v>1.85</v>
      </c>
      <c r="AD17" s="349"/>
      <c r="AE17" s="164" t="s">
        <v>206</v>
      </c>
      <c r="AF17" s="157">
        <v>3</v>
      </c>
      <c r="AG17" s="157"/>
      <c r="AH17" s="157"/>
      <c r="AI17" s="164"/>
      <c r="AJ17" s="86">
        <f t="shared" si="4"/>
        <v>0.65400000000000003</v>
      </c>
    </row>
    <row r="18" spans="1:36" s="79" customFormat="1" ht="16.2" customHeight="1" x14ac:dyDescent="0.3">
      <c r="A18" s="335"/>
      <c r="B18" s="350"/>
      <c r="C18" s="90"/>
      <c r="D18" s="90"/>
      <c r="E18" s="90"/>
      <c r="F18" s="222"/>
      <c r="G18" s="182"/>
      <c r="H18" s="100"/>
      <c r="I18" s="338"/>
      <c r="J18" s="90" t="s">
        <v>79</v>
      </c>
      <c r="K18" s="90">
        <v>0.6</v>
      </c>
      <c r="L18" s="91"/>
      <c r="M18" s="91"/>
      <c r="N18" s="103"/>
      <c r="O18" s="86">
        <f t="shared" si="2"/>
        <v>0.19919999999999999</v>
      </c>
      <c r="P18" s="321"/>
      <c r="Q18" s="101"/>
      <c r="R18" s="94"/>
      <c r="S18" s="95"/>
      <c r="T18" s="95"/>
      <c r="U18" s="95"/>
      <c r="V18" s="178">
        <f t="shared" si="0"/>
        <v>0</v>
      </c>
      <c r="W18" s="349"/>
      <c r="X18" s="191" t="s">
        <v>222</v>
      </c>
      <c r="Y18" s="101" t="s">
        <v>90</v>
      </c>
      <c r="Z18" s="164"/>
      <c r="AA18" s="157"/>
      <c r="AB18" s="157"/>
      <c r="AC18" s="86" t="e">
        <f t="shared" si="5"/>
        <v>#VALUE!</v>
      </c>
      <c r="AD18" s="349"/>
      <c r="AE18" s="191"/>
      <c r="AF18" s="101"/>
      <c r="AG18" s="164"/>
      <c r="AH18" s="157"/>
      <c r="AI18" s="157"/>
      <c r="AJ18" s="86">
        <f t="shared" si="4"/>
        <v>0</v>
      </c>
    </row>
    <row r="19" spans="1:36" s="79" customFormat="1" ht="16.2" customHeight="1" x14ac:dyDescent="0.3">
      <c r="A19" s="336"/>
      <c r="B19" s="350"/>
      <c r="C19" s="101"/>
      <c r="D19" s="101"/>
      <c r="E19" s="101"/>
      <c r="F19" s="101"/>
      <c r="G19" s="101"/>
      <c r="H19" s="100"/>
      <c r="I19" s="339"/>
      <c r="J19" s="90"/>
      <c r="K19" s="90"/>
      <c r="L19" s="91"/>
      <c r="M19" s="91"/>
      <c r="N19" s="103"/>
      <c r="O19" s="86">
        <f t="shared" si="2"/>
        <v>0</v>
      </c>
      <c r="P19" s="322"/>
      <c r="Q19" s="101"/>
      <c r="R19" s="94"/>
      <c r="S19" s="95"/>
      <c r="T19" s="95"/>
      <c r="U19" s="95"/>
      <c r="V19" s="178">
        <f t="shared" si="0"/>
        <v>0</v>
      </c>
      <c r="W19" s="349"/>
      <c r="X19" s="101"/>
      <c r="Y19" s="101"/>
      <c r="Z19" s="101"/>
      <c r="AA19" s="101"/>
      <c r="AB19" s="101"/>
      <c r="AC19" s="86">
        <f t="shared" si="5"/>
        <v>0</v>
      </c>
      <c r="AD19" s="349"/>
      <c r="AE19" s="101"/>
      <c r="AF19" s="101"/>
      <c r="AG19" s="101"/>
      <c r="AH19" s="101"/>
      <c r="AI19" s="101"/>
      <c r="AJ19" s="86">
        <f t="shared" si="4"/>
        <v>0</v>
      </c>
    </row>
    <row r="20" spans="1:36" s="79" customFormat="1" ht="15" customHeight="1" x14ac:dyDescent="0.3">
      <c r="A20" s="334" t="s">
        <v>63</v>
      </c>
      <c r="B20" s="350" t="s">
        <v>52</v>
      </c>
      <c r="C20" s="104" t="s">
        <v>52</v>
      </c>
      <c r="D20" s="90">
        <v>75</v>
      </c>
      <c r="E20" s="91"/>
      <c r="F20" s="110">
        <f t="shared" ref="F20" si="6">D20*$H$2/1000</f>
        <v>0</v>
      </c>
      <c r="G20" s="180">
        <f>D20/100</f>
        <v>0.75</v>
      </c>
      <c r="H20" s="100">
        <f t="shared" ref="H20:H26" si="7">D20*$J$2/1000</f>
        <v>27.75</v>
      </c>
      <c r="I20" s="320" t="s">
        <v>52</v>
      </c>
      <c r="J20" s="104" t="s">
        <v>52</v>
      </c>
      <c r="K20" s="90">
        <v>75</v>
      </c>
      <c r="L20" s="91"/>
      <c r="M20" s="110">
        <f t="shared" ref="M20" si="8">K20*$H$2/1000</f>
        <v>0</v>
      </c>
      <c r="N20" s="164">
        <f>K20/100</f>
        <v>0.75</v>
      </c>
      <c r="O20" s="86">
        <f t="shared" si="2"/>
        <v>24.9</v>
      </c>
      <c r="P20" s="320"/>
      <c r="Q20" s="104"/>
      <c r="R20" s="90"/>
      <c r="S20" s="91"/>
      <c r="T20" s="86"/>
      <c r="U20" s="164"/>
      <c r="V20" s="86"/>
      <c r="W20" s="349" t="s">
        <v>52</v>
      </c>
      <c r="X20" s="104" t="s">
        <v>52</v>
      </c>
      <c r="Y20" s="90">
        <v>75</v>
      </c>
      <c r="Z20" s="90"/>
      <c r="AA20" s="110">
        <f t="shared" ref="AA20" si="9">Y20*$H$2/1000</f>
        <v>0</v>
      </c>
      <c r="AB20" s="164">
        <f>Y20/100</f>
        <v>0.75</v>
      </c>
      <c r="AC20" s="86">
        <f t="shared" si="5"/>
        <v>27.75</v>
      </c>
      <c r="AD20" s="356" t="s">
        <v>249</v>
      </c>
      <c r="AE20" s="66" t="s">
        <v>250</v>
      </c>
      <c r="AF20" s="83">
        <v>75</v>
      </c>
      <c r="AG20" s="90"/>
      <c r="AH20" s="110">
        <f t="shared" ref="AH20" si="10">AF20*$H$2/1000</f>
        <v>0</v>
      </c>
      <c r="AI20" s="164">
        <f>AF20/100</f>
        <v>0.75</v>
      </c>
      <c r="AJ20" s="86">
        <f t="shared" si="4"/>
        <v>16.350000000000001</v>
      </c>
    </row>
    <row r="21" spans="1:36" s="79" customFormat="1" ht="15" x14ac:dyDescent="0.3">
      <c r="A21" s="335"/>
      <c r="B21" s="350"/>
      <c r="C21" s="90"/>
      <c r="D21" s="90"/>
      <c r="E21" s="91"/>
      <c r="F21" s="110"/>
      <c r="G21" s="180"/>
      <c r="H21" s="100">
        <f t="shared" si="7"/>
        <v>0</v>
      </c>
      <c r="I21" s="321"/>
      <c r="J21" s="90"/>
      <c r="K21" s="90"/>
      <c r="L21" s="91"/>
      <c r="M21" s="110"/>
      <c r="N21" s="164"/>
      <c r="O21" s="86">
        <f t="shared" si="2"/>
        <v>0</v>
      </c>
      <c r="P21" s="321"/>
      <c r="Q21" s="90"/>
      <c r="R21" s="90"/>
      <c r="S21" s="91"/>
      <c r="T21" s="86"/>
      <c r="U21" s="164"/>
      <c r="V21" s="86"/>
      <c r="W21" s="349"/>
      <c r="X21" s="90"/>
      <c r="Y21" s="90"/>
      <c r="Z21" s="90"/>
      <c r="AA21" s="110"/>
      <c r="AB21" s="164"/>
      <c r="AC21" s="86">
        <f t="shared" si="5"/>
        <v>0</v>
      </c>
      <c r="AD21" s="357"/>
      <c r="AE21" s="83"/>
      <c r="AF21" s="83"/>
      <c r="AG21" s="90"/>
      <c r="AH21" s="110"/>
      <c r="AI21" s="164"/>
      <c r="AJ21" s="86">
        <f t="shared" si="4"/>
        <v>0</v>
      </c>
    </row>
    <row r="22" spans="1:36" s="79" customFormat="1" ht="15" x14ac:dyDescent="0.3">
      <c r="A22" s="335"/>
      <c r="B22" s="350"/>
      <c r="C22" s="90"/>
      <c r="D22" s="90"/>
      <c r="E22" s="91"/>
      <c r="F22" s="110"/>
      <c r="G22" s="180"/>
      <c r="H22" s="100">
        <f t="shared" si="7"/>
        <v>0</v>
      </c>
      <c r="I22" s="321"/>
      <c r="J22" s="90"/>
      <c r="K22" s="90"/>
      <c r="L22" s="91"/>
      <c r="M22" s="110"/>
      <c r="N22" s="164"/>
      <c r="O22" s="86">
        <f t="shared" si="2"/>
        <v>0</v>
      </c>
      <c r="P22" s="321"/>
      <c r="Q22" s="90"/>
      <c r="R22" s="90"/>
      <c r="S22" s="91"/>
      <c r="T22" s="86"/>
      <c r="U22" s="164"/>
      <c r="V22" s="86"/>
      <c r="W22" s="349"/>
      <c r="X22" s="90"/>
      <c r="Y22" s="90"/>
      <c r="Z22" s="90"/>
      <c r="AA22" s="110"/>
      <c r="AB22" s="164"/>
      <c r="AC22" s="86">
        <f t="shared" si="5"/>
        <v>0</v>
      </c>
      <c r="AD22" s="357"/>
      <c r="AE22" s="83"/>
      <c r="AF22" s="83"/>
      <c r="AG22" s="90"/>
      <c r="AH22" s="110"/>
      <c r="AI22" s="164"/>
      <c r="AJ22" s="86">
        <f t="shared" si="4"/>
        <v>0</v>
      </c>
    </row>
    <row r="23" spans="1:36" s="79" customFormat="1" ht="15" x14ac:dyDescent="0.3">
      <c r="A23" s="336"/>
      <c r="B23" s="350"/>
      <c r="C23" s="90"/>
      <c r="D23" s="90"/>
      <c r="E23" s="91"/>
      <c r="F23" s="110"/>
      <c r="G23" s="180"/>
      <c r="H23" s="100">
        <f t="shared" si="7"/>
        <v>0</v>
      </c>
      <c r="I23" s="322"/>
      <c r="J23" s="90"/>
      <c r="K23" s="90"/>
      <c r="L23" s="91"/>
      <c r="M23" s="110"/>
      <c r="N23" s="164"/>
      <c r="O23" s="86">
        <f t="shared" si="2"/>
        <v>0</v>
      </c>
      <c r="P23" s="322"/>
      <c r="Q23" s="90"/>
      <c r="R23" s="90"/>
      <c r="S23" s="91"/>
      <c r="T23" s="86"/>
      <c r="U23" s="164"/>
      <c r="V23" s="86"/>
      <c r="W23" s="349"/>
      <c r="X23" s="90"/>
      <c r="Y23" s="90"/>
      <c r="Z23" s="90"/>
      <c r="AA23" s="110"/>
      <c r="AB23" s="164"/>
      <c r="AC23" s="86">
        <f t="shared" si="5"/>
        <v>0</v>
      </c>
      <c r="AD23" s="358"/>
      <c r="AE23" s="83"/>
      <c r="AF23" s="83"/>
      <c r="AG23" s="90"/>
      <c r="AH23" s="110"/>
      <c r="AI23" s="164"/>
      <c r="AJ23" s="86">
        <f t="shared" si="4"/>
        <v>0</v>
      </c>
    </row>
    <row r="24" spans="1:36" s="79" customFormat="1" ht="16.2" customHeight="1" x14ac:dyDescent="0.3">
      <c r="A24" s="341" t="s">
        <v>49</v>
      </c>
      <c r="B24" s="349" t="s">
        <v>251</v>
      </c>
      <c r="C24" s="172" t="s">
        <v>119</v>
      </c>
      <c r="D24" s="101">
        <v>0.6</v>
      </c>
      <c r="E24" s="101"/>
      <c r="F24" s="101"/>
      <c r="G24" s="164"/>
      <c r="H24" s="86">
        <f t="shared" si="7"/>
        <v>0.222</v>
      </c>
      <c r="I24" s="344" t="s">
        <v>123</v>
      </c>
      <c r="J24" s="94" t="s">
        <v>122</v>
      </c>
      <c r="K24" s="97">
        <v>1</v>
      </c>
      <c r="L24" s="98"/>
      <c r="M24" s="98"/>
      <c r="N24" s="163"/>
      <c r="O24" s="86">
        <f t="shared" si="2"/>
        <v>0.33200000000000002</v>
      </c>
      <c r="P24" s="320"/>
      <c r="Q24" s="92"/>
      <c r="R24" s="92"/>
      <c r="S24" s="93"/>
      <c r="T24" s="93"/>
      <c r="U24" s="157"/>
      <c r="V24" s="178"/>
      <c r="W24" s="349" t="s">
        <v>169</v>
      </c>
      <c r="X24" s="172" t="s">
        <v>132</v>
      </c>
      <c r="Y24" s="101">
        <v>45</v>
      </c>
      <c r="Z24" s="101"/>
      <c r="AA24" s="101"/>
      <c r="AB24" s="164">
        <f>Y24/100</f>
        <v>0.45</v>
      </c>
      <c r="AC24" s="86">
        <f t="shared" si="5"/>
        <v>16.649999999999999</v>
      </c>
      <c r="AD24" s="344" t="s">
        <v>118</v>
      </c>
      <c r="AE24" s="172" t="s">
        <v>67</v>
      </c>
      <c r="AF24" s="101">
        <v>10</v>
      </c>
      <c r="AG24" s="101"/>
      <c r="AH24" s="101"/>
      <c r="AI24" s="180"/>
      <c r="AJ24" s="86">
        <f t="shared" si="4"/>
        <v>2.1800000000000002</v>
      </c>
    </row>
    <row r="25" spans="1:36" s="79" customFormat="1" ht="16.2" customHeight="1" x14ac:dyDescent="0.3">
      <c r="A25" s="342"/>
      <c r="B25" s="349"/>
      <c r="C25" s="172" t="s">
        <v>252</v>
      </c>
      <c r="D25" s="158">
        <v>5</v>
      </c>
      <c r="E25" s="101">
        <f>D25/85</f>
        <v>5.8823529411764705E-2</v>
      </c>
      <c r="F25" s="157"/>
      <c r="G25" s="101"/>
      <c r="H25" s="86">
        <f t="shared" si="7"/>
        <v>1.85</v>
      </c>
      <c r="I25" s="345"/>
      <c r="J25" s="94" t="s">
        <v>70</v>
      </c>
      <c r="K25" s="97">
        <v>30</v>
      </c>
      <c r="L25" s="98"/>
      <c r="M25" s="98"/>
      <c r="N25" s="98">
        <f>K25/100</f>
        <v>0.3</v>
      </c>
      <c r="O25" s="86">
        <f t="shared" si="2"/>
        <v>9.9600000000000009</v>
      </c>
      <c r="P25" s="321"/>
      <c r="Q25" s="92"/>
      <c r="R25" s="92"/>
      <c r="S25" s="93"/>
      <c r="T25" s="93"/>
      <c r="U25" s="157"/>
      <c r="V25" s="178"/>
      <c r="W25" s="349"/>
      <c r="X25" s="172" t="s">
        <v>223</v>
      </c>
      <c r="Y25" s="158">
        <v>12</v>
      </c>
      <c r="Z25" s="101"/>
      <c r="AA25" s="157"/>
      <c r="AB25" s="101"/>
      <c r="AC25" s="86">
        <f t="shared" si="5"/>
        <v>4.4400000000000004</v>
      </c>
      <c r="AD25" s="345"/>
      <c r="AE25" s="172" t="s">
        <v>73</v>
      </c>
      <c r="AF25" s="158">
        <v>25</v>
      </c>
      <c r="AG25" s="101"/>
      <c r="AH25" s="157">
        <f>AF25/80</f>
        <v>0.3125</v>
      </c>
      <c r="AI25" s="101"/>
      <c r="AJ25" s="86">
        <f t="shared" si="4"/>
        <v>5.45</v>
      </c>
    </row>
    <row r="26" spans="1:36" s="79" customFormat="1" ht="16.2" customHeight="1" x14ac:dyDescent="0.3">
      <c r="A26" s="342"/>
      <c r="B26" s="349"/>
      <c r="C26" s="158" t="s">
        <v>253</v>
      </c>
      <c r="D26" s="158">
        <v>3</v>
      </c>
      <c r="E26" s="158"/>
      <c r="F26" s="158"/>
      <c r="G26" s="164"/>
      <c r="H26" s="86">
        <f t="shared" si="7"/>
        <v>1.1100000000000001</v>
      </c>
      <c r="I26" s="345"/>
      <c r="J26" s="99"/>
      <c r="K26" s="97"/>
      <c r="L26" s="98"/>
      <c r="M26" s="98"/>
      <c r="N26" s="98"/>
      <c r="O26" s="86"/>
      <c r="P26" s="321"/>
      <c r="Q26" s="92"/>
      <c r="R26" s="92"/>
      <c r="S26" s="93"/>
      <c r="T26" s="93"/>
      <c r="U26" s="93"/>
      <c r="V26" s="178"/>
      <c r="W26" s="349"/>
      <c r="X26" s="165"/>
      <c r="Y26" s="158"/>
      <c r="Z26" s="158"/>
      <c r="AA26" s="158"/>
      <c r="AB26" s="164"/>
      <c r="AC26" s="86"/>
      <c r="AD26" s="345"/>
      <c r="AE26" s="165"/>
      <c r="AF26" s="158"/>
      <c r="AG26" s="158"/>
      <c r="AH26" s="158"/>
      <c r="AI26" s="164"/>
      <c r="AJ26" s="86"/>
    </row>
    <row r="27" spans="1:36" s="79" customFormat="1" ht="16.2" customHeight="1" x14ac:dyDescent="0.3">
      <c r="A27" s="342"/>
      <c r="B27" s="349"/>
      <c r="C27" s="165"/>
      <c r="D27" s="158"/>
      <c r="E27" s="170"/>
      <c r="F27" s="158"/>
      <c r="G27" s="158"/>
      <c r="H27" s="86"/>
      <c r="I27" s="345"/>
      <c r="J27" s="97"/>
      <c r="K27" s="97"/>
      <c r="L27" s="98"/>
      <c r="M27" s="98"/>
      <c r="N27" s="98"/>
      <c r="O27" s="86"/>
      <c r="P27" s="321"/>
      <c r="Q27" s="92"/>
      <c r="R27" s="92"/>
      <c r="S27" s="93"/>
      <c r="T27" s="93"/>
      <c r="U27" s="93"/>
      <c r="V27" s="192"/>
      <c r="W27" s="349"/>
      <c r="X27" s="165"/>
      <c r="Y27" s="158"/>
      <c r="Z27" s="170"/>
      <c r="AA27" s="158"/>
      <c r="AB27" s="158"/>
      <c r="AC27" s="86"/>
      <c r="AD27" s="345"/>
      <c r="AE27" s="165"/>
      <c r="AF27" s="158"/>
      <c r="AG27" s="169"/>
      <c r="AH27" s="158"/>
      <c r="AI27" s="158"/>
      <c r="AJ27" s="11"/>
    </row>
    <row r="28" spans="1:36" s="79" customFormat="1" ht="16.2" customHeight="1" x14ac:dyDescent="0.3">
      <c r="A28" s="343"/>
      <c r="B28" s="349"/>
      <c r="C28" s="165"/>
      <c r="D28" s="158"/>
      <c r="E28" s="170"/>
      <c r="F28" s="158"/>
      <c r="G28" s="158"/>
      <c r="H28" s="193"/>
      <c r="I28" s="346"/>
      <c r="J28" s="97"/>
      <c r="K28" s="97"/>
      <c r="L28" s="98"/>
      <c r="M28" s="98"/>
      <c r="N28" s="98"/>
      <c r="O28" s="86"/>
      <c r="P28" s="322"/>
      <c r="Q28" s="92"/>
      <c r="R28" s="92"/>
      <c r="S28" s="93"/>
      <c r="T28" s="93"/>
      <c r="U28" s="93"/>
      <c r="V28" s="192"/>
      <c r="W28" s="349"/>
      <c r="X28" s="165"/>
      <c r="Y28" s="158"/>
      <c r="Z28" s="170"/>
      <c r="AA28" s="158"/>
      <c r="AB28" s="158"/>
      <c r="AC28" s="193"/>
      <c r="AD28" s="346"/>
      <c r="AE28" s="165"/>
      <c r="AF28" s="158"/>
      <c r="AG28" s="170"/>
      <c r="AH28" s="158"/>
      <c r="AI28" s="171"/>
      <c r="AJ28" s="11"/>
    </row>
    <row r="29" spans="1:36" s="79" customFormat="1" ht="16.2" customHeight="1" x14ac:dyDescent="0.25">
      <c r="A29" s="326" t="s">
        <v>4</v>
      </c>
      <c r="B29" s="327"/>
      <c r="C29" s="20"/>
      <c r="D29" s="75"/>
      <c r="E29" s="52"/>
      <c r="F29" s="52"/>
      <c r="G29" s="52"/>
      <c r="H29" s="11"/>
      <c r="I29" s="81" t="s">
        <v>4</v>
      </c>
      <c r="J29" s="20"/>
      <c r="K29" s="20"/>
      <c r="L29" s="25"/>
      <c r="M29" s="25"/>
      <c r="N29" s="25"/>
      <c r="O29" s="11"/>
      <c r="P29" s="76" t="s">
        <v>4</v>
      </c>
      <c r="Q29" s="20">
        <v>1</v>
      </c>
      <c r="R29" s="20"/>
      <c r="S29" s="25"/>
      <c r="T29" s="25"/>
      <c r="U29" s="25"/>
      <c r="V29" s="82"/>
      <c r="W29" s="76" t="s">
        <v>4</v>
      </c>
      <c r="X29" s="20"/>
      <c r="Y29" s="20"/>
      <c r="Z29" s="25"/>
      <c r="AA29" s="25"/>
      <c r="AB29" s="25"/>
      <c r="AC29" s="11"/>
      <c r="AD29" s="76" t="s">
        <v>4</v>
      </c>
      <c r="AE29" s="20"/>
      <c r="AF29" s="20"/>
      <c r="AG29" s="25"/>
      <c r="AH29" s="25"/>
      <c r="AI29" s="25"/>
      <c r="AJ29" s="11"/>
    </row>
    <row r="30" spans="1:36" s="79" customFormat="1" ht="16.95" customHeight="1" thickBot="1" x14ac:dyDescent="0.3">
      <c r="A30" s="328" t="s">
        <v>1</v>
      </c>
      <c r="B30" s="329"/>
      <c r="C30" s="77"/>
      <c r="D30" s="21"/>
      <c r="E30" s="53"/>
      <c r="F30" s="53"/>
      <c r="G30" s="53"/>
      <c r="H30" s="12"/>
      <c r="I30" s="54" t="s">
        <v>1</v>
      </c>
      <c r="J30" s="77"/>
      <c r="K30" s="21"/>
      <c r="L30" s="26"/>
      <c r="M30" s="26"/>
      <c r="N30" s="26"/>
      <c r="O30" s="12"/>
      <c r="P30" s="61" t="s">
        <v>5</v>
      </c>
      <c r="Q30" s="77"/>
      <c r="R30" s="21"/>
      <c r="S30" s="26"/>
      <c r="T30" s="26"/>
      <c r="U30" s="26"/>
      <c r="V30" s="185"/>
      <c r="W30" s="61" t="s">
        <v>1</v>
      </c>
      <c r="X30" s="77" t="s">
        <v>144</v>
      </c>
      <c r="Y30" s="21"/>
      <c r="Z30" s="26"/>
      <c r="AA30" s="26"/>
      <c r="AB30" s="26"/>
      <c r="AC30" s="12"/>
      <c r="AD30" s="61" t="s">
        <v>1</v>
      </c>
      <c r="AE30" s="77" t="s">
        <v>140</v>
      </c>
      <c r="AF30" s="21"/>
      <c r="AG30" s="26"/>
      <c r="AH30" s="26"/>
      <c r="AI30" s="26"/>
      <c r="AJ30" s="12"/>
    </row>
    <row r="31" spans="1:36" s="79" customFormat="1" x14ac:dyDescent="0.3">
      <c r="A31" s="375" t="s">
        <v>6</v>
      </c>
      <c r="B31" s="347" t="s">
        <v>7</v>
      </c>
      <c r="C31" s="348"/>
      <c r="D31" s="18"/>
      <c r="E31" s="18"/>
      <c r="F31" s="18"/>
      <c r="G31" s="18"/>
      <c r="H31" s="13"/>
      <c r="I31" s="347" t="s">
        <v>7</v>
      </c>
      <c r="J31" s="348"/>
      <c r="K31" s="13"/>
      <c r="L31" s="13"/>
      <c r="M31" s="13"/>
      <c r="N31" s="13"/>
      <c r="O31" s="13"/>
      <c r="P31" s="347" t="s">
        <v>7</v>
      </c>
      <c r="Q31" s="348"/>
      <c r="R31" s="13"/>
      <c r="S31" s="13"/>
      <c r="T31" s="13"/>
      <c r="U31" s="13"/>
      <c r="V31" s="13"/>
      <c r="W31" s="347" t="s">
        <v>7</v>
      </c>
      <c r="X31" s="348"/>
      <c r="Y31" s="13"/>
      <c r="Z31" s="27"/>
      <c r="AA31" s="27"/>
      <c r="AB31" s="27"/>
      <c r="AC31" s="14"/>
      <c r="AD31" s="347" t="s">
        <v>7</v>
      </c>
      <c r="AE31" s="348"/>
      <c r="AF31" s="13"/>
      <c r="AG31" s="13"/>
      <c r="AH31" s="13"/>
      <c r="AI31" s="13"/>
      <c r="AJ31" s="13"/>
    </row>
    <row r="32" spans="1:36" s="79" customFormat="1" ht="13.8" x14ac:dyDescent="0.25">
      <c r="A32" s="376"/>
      <c r="B32" s="374" t="s">
        <v>24</v>
      </c>
      <c r="C32" s="374"/>
      <c r="D32" s="176">
        <f>SUM(E5:E25)</f>
        <v>5.0588235294117645</v>
      </c>
      <c r="E32" s="20"/>
      <c r="F32" s="20"/>
      <c r="G32" s="20"/>
      <c r="H32" s="74"/>
      <c r="I32" s="374" t="s">
        <v>24</v>
      </c>
      <c r="J32" s="374"/>
      <c r="K32" s="176">
        <f>SUM(L5:L25)</f>
        <v>5.545454545454545</v>
      </c>
      <c r="L32" s="20"/>
      <c r="M32" s="20"/>
      <c r="N32" s="20"/>
      <c r="O32" s="74"/>
      <c r="P32" s="374" t="s">
        <v>24</v>
      </c>
      <c r="Q32" s="374"/>
      <c r="R32" s="176">
        <f>SUM(S5:S25)</f>
        <v>5.7777777777777777</v>
      </c>
      <c r="S32" s="113"/>
      <c r="T32" s="20"/>
      <c r="U32" s="20"/>
      <c r="V32" s="74"/>
      <c r="W32" s="374" t="s">
        <v>24</v>
      </c>
      <c r="X32" s="374"/>
      <c r="Y32" s="176">
        <f>SUM(Z5:Z25)</f>
        <v>5.03</v>
      </c>
      <c r="Z32" s="122"/>
      <c r="AA32" s="25"/>
      <c r="AB32" s="25"/>
      <c r="AC32" s="41"/>
      <c r="AD32" s="374" t="s">
        <v>24</v>
      </c>
      <c r="AE32" s="374"/>
      <c r="AF32" s="176">
        <f>SUM(AG5:AG25)</f>
        <v>5.5</v>
      </c>
      <c r="AG32" s="122"/>
      <c r="AH32" s="25"/>
      <c r="AI32" s="25"/>
      <c r="AJ32" s="41"/>
    </row>
    <row r="33" spans="1:36" s="79" customFormat="1" ht="13.8" x14ac:dyDescent="0.25">
      <c r="A33" s="376"/>
      <c r="B33" s="374" t="s">
        <v>25</v>
      </c>
      <c r="C33" s="374"/>
      <c r="D33" s="19">
        <f>SUM(F7:F25)</f>
        <v>2</v>
      </c>
      <c r="E33" s="19"/>
      <c r="F33" s="22"/>
      <c r="G33" s="22"/>
      <c r="H33" s="74"/>
      <c r="I33" s="374" t="s">
        <v>25</v>
      </c>
      <c r="J33" s="374"/>
      <c r="K33" s="19">
        <f>SUM(M7:M25)</f>
        <v>3.3319805194805192</v>
      </c>
      <c r="L33" s="19"/>
      <c r="M33" s="22"/>
      <c r="N33" s="22"/>
      <c r="O33" s="74"/>
      <c r="P33" s="374" t="s">
        <v>25</v>
      </c>
      <c r="Q33" s="374"/>
      <c r="R33" s="19">
        <f>SUM(T6:T25)</f>
        <v>2.0259740259740258</v>
      </c>
      <c r="S33" s="19"/>
      <c r="T33" s="22"/>
      <c r="U33" s="22"/>
      <c r="V33" s="74"/>
      <c r="W33" s="374" t="s">
        <v>25</v>
      </c>
      <c r="X33" s="374"/>
      <c r="Y33" s="19">
        <f>SUM(AA7:AA25)</f>
        <v>2.3928571428571428</v>
      </c>
      <c r="Z33" s="29"/>
      <c r="AA33" s="46"/>
      <c r="AB33" s="46"/>
      <c r="AC33" s="41"/>
      <c r="AD33" s="374" t="s">
        <v>25</v>
      </c>
      <c r="AE33" s="374"/>
      <c r="AF33" s="19">
        <f>SUM(AH7:AH25)</f>
        <v>2.6163961038961041</v>
      </c>
      <c r="AG33" s="29"/>
      <c r="AH33" s="46"/>
      <c r="AI33" s="46"/>
      <c r="AJ33" s="41"/>
    </row>
    <row r="34" spans="1:36" s="79" customFormat="1" ht="13.8" x14ac:dyDescent="0.25">
      <c r="A34" s="376"/>
      <c r="B34" s="374" t="s">
        <v>28</v>
      </c>
      <c r="C34" s="374"/>
      <c r="D34" s="19">
        <f>SUM(G7:G25)</f>
        <v>1.956</v>
      </c>
      <c r="E34" s="22"/>
      <c r="F34" s="22"/>
      <c r="G34" s="22"/>
      <c r="H34" s="74"/>
      <c r="I34" s="374" t="s">
        <v>28</v>
      </c>
      <c r="J34" s="374"/>
      <c r="K34" s="19">
        <f>SUM(N7:N25)</f>
        <v>1.5</v>
      </c>
      <c r="L34" s="22"/>
      <c r="M34" s="22"/>
      <c r="N34" s="22"/>
      <c r="O34" s="74"/>
      <c r="P34" s="374" t="s">
        <v>28</v>
      </c>
      <c r="Q34" s="374"/>
      <c r="R34" s="19">
        <f>SUM(U7:U25)</f>
        <v>1.5</v>
      </c>
      <c r="S34" s="22"/>
      <c r="T34" s="22"/>
      <c r="U34" s="22"/>
      <c r="V34" s="74"/>
      <c r="W34" s="374" t="s">
        <v>28</v>
      </c>
      <c r="X34" s="374"/>
      <c r="Y34" s="19">
        <f>SUM(AB7:AB25)</f>
        <v>1.75</v>
      </c>
      <c r="Z34" s="46"/>
      <c r="AA34" s="46"/>
      <c r="AB34" s="46"/>
      <c r="AC34" s="41"/>
      <c r="AD34" s="374" t="s">
        <v>28</v>
      </c>
      <c r="AE34" s="374"/>
      <c r="AF34" s="19">
        <f>SUM(AI7:AI25)</f>
        <v>1.45</v>
      </c>
      <c r="AG34" s="46"/>
      <c r="AH34" s="46"/>
      <c r="AI34" s="46"/>
      <c r="AJ34" s="41"/>
    </row>
    <row r="35" spans="1:36" s="79" customFormat="1" ht="13.8" x14ac:dyDescent="0.25">
      <c r="A35" s="377"/>
      <c r="B35" s="374" t="s">
        <v>26</v>
      </c>
      <c r="C35" s="374"/>
      <c r="D35" s="23"/>
      <c r="E35" s="23"/>
      <c r="F35" s="23"/>
      <c r="G35" s="23"/>
      <c r="H35" s="60"/>
      <c r="I35" s="374" t="s">
        <v>26</v>
      </c>
      <c r="J35" s="374"/>
      <c r="K35" s="23"/>
      <c r="L35" s="23"/>
      <c r="M35" s="23"/>
      <c r="N35" s="23"/>
      <c r="O35" s="60"/>
      <c r="P35" s="374" t="s">
        <v>26</v>
      </c>
      <c r="Q35" s="374"/>
      <c r="R35" s="23">
        <v>1</v>
      </c>
      <c r="S35" s="23"/>
      <c r="T35" s="23"/>
      <c r="U35" s="23"/>
      <c r="V35" s="60"/>
      <c r="W35" s="374" t="s">
        <v>26</v>
      </c>
      <c r="X35" s="374"/>
      <c r="Y35" s="23"/>
      <c r="Z35" s="47"/>
      <c r="AA35" s="47"/>
      <c r="AB35" s="47"/>
      <c r="AC35" s="43"/>
      <c r="AD35" s="374" t="s">
        <v>26</v>
      </c>
      <c r="AE35" s="374"/>
      <c r="AF35" s="23"/>
      <c r="AG35" s="47"/>
      <c r="AH35" s="47"/>
      <c r="AI35" s="47"/>
      <c r="AJ35" s="43"/>
    </row>
    <row r="36" spans="1:36" s="79" customFormat="1" ht="13.8" x14ac:dyDescent="0.25">
      <c r="A36" s="377"/>
      <c r="B36" s="372" t="s">
        <v>11</v>
      </c>
      <c r="C36" s="373"/>
      <c r="D36" s="23">
        <v>0</v>
      </c>
      <c r="E36" s="23"/>
      <c r="F36" s="23"/>
      <c r="G36" s="23"/>
      <c r="H36" s="60"/>
      <c r="I36" s="372" t="s">
        <v>11</v>
      </c>
      <c r="J36" s="373"/>
      <c r="K36" s="23"/>
      <c r="L36" s="23"/>
      <c r="M36" s="23"/>
      <c r="N36" s="23"/>
      <c r="O36" s="60"/>
      <c r="P36" s="372" t="s">
        <v>11</v>
      </c>
      <c r="Q36" s="373"/>
      <c r="R36" s="23"/>
      <c r="S36" s="23"/>
      <c r="T36" s="23"/>
      <c r="U36" s="23"/>
      <c r="V36" s="60"/>
      <c r="W36" s="372" t="s">
        <v>11</v>
      </c>
      <c r="X36" s="373"/>
      <c r="Y36" s="23">
        <v>1</v>
      </c>
      <c r="Z36" s="47"/>
      <c r="AA36" s="47"/>
      <c r="AB36" s="47"/>
      <c r="AC36" s="43"/>
      <c r="AD36" s="372" t="s">
        <v>11</v>
      </c>
      <c r="AE36" s="373"/>
      <c r="AF36" s="23"/>
      <c r="AG36" s="47"/>
      <c r="AH36" s="47"/>
      <c r="AI36" s="47"/>
      <c r="AJ36" s="43"/>
    </row>
    <row r="37" spans="1:36" s="79" customFormat="1" ht="13.8" x14ac:dyDescent="0.25">
      <c r="A37" s="377"/>
      <c r="B37" s="372" t="s">
        <v>12</v>
      </c>
      <c r="C37" s="373"/>
      <c r="D37" s="23">
        <v>2.5</v>
      </c>
      <c r="E37" s="23"/>
      <c r="F37" s="23"/>
      <c r="G37" s="23"/>
      <c r="H37" s="60"/>
      <c r="I37" s="372" t="s">
        <v>12</v>
      </c>
      <c r="J37" s="373"/>
      <c r="K37" s="23">
        <v>2.5</v>
      </c>
      <c r="L37" s="23"/>
      <c r="M37" s="23"/>
      <c r="N37" s="23"/>
      <c r="O37" s="60"/>
      <c r="P37" s="372" t="s">
        <v>12</v>
      </c>
      <c r="Q37" s="373"/>
      <c r="R37" s="23">
        <v>2.5</v>
      </c>
      <c r="S37" s="23"/>
      <c r="T37" s="23"/>
      <c r="U37" s="23"/>
      <c r="V37" s="60"/>
      <c r="W37" s="372" t="s">
        <v>12</v>
      </c>
      <c r="X37" s="373"/>
      <c r="Y37" s="23">
        <v>2.5</v>
      </c>
      <c r="Z37" s="47"/>
      <c r="AA37" s="47"/>
      <c r="AB37" s="47"/>
      <c r="AC37" s="43"/>
      <c r="AD37" s="372" t="s">
        <v>12</v>
      </c>
      <c r="AE37" s="373"/>
      <c r="AF37" s="23">
        <v>2.5</v>
      </c>
      <c r="AG37" s="47"/>
      <c r="AH37" s="47"/>
      <c r="AI37" s="47"/>
      <c r="AJ37" s="43"/>
    </row>
    <row r="38" spans="1:36" s="79" customFormat="1" ht="22.8" thickBot="1" x14ac:dyDescent="0.3">
      <c r="A38" s="378"/>
      <c r="B38" s="371" t="s">
        <v>27</v>
      </c>
      <c r="C38" s="371"/>
      <c r="D38" s="30">
        <f>D32*70+D33*75+D34*25+D35*60+D36*120+D37*45</f>
        <v>665.51764705882351</v>
      </c>
      <c r="E38" s="30"/>
      <c r="F38" s="44"/>
      <c r="G38" s="44"/>
      <c r="H38" s="77"/>
      <c r="I38" s="371" t="s">
        <v>27</v>
      </c>
      <c r="J38" s="371"/>
      <c r="K38" s="30">
        <f>K32*70+K33*75+K34*25+K35*60+K36*120+K37*45</f>
        <v>788.08035714285711</v>
      </c>
      <c r="L38" s="30"/>
      <c r="M38" s="30"/>
      <c r="N38" s="30"/>
      <c r="O38" s="77"/>
      <c r="P38" s="371" t="s">
        <v>27</v>
      </c>
      <c r="Q38" s="371"/>
      <c r="R38" s="30">
        <f>R32*70+R33*75+R34*25+R35*60+R36*120+R37*45</f>
        <v>766.39249639249635</v>
      </c>
      <c r="S38" s="30"/>
      <c r="T38" s="30"/>
      <c r="U38" s="30"/>
      <c r="V38" s="77"/>
      <c r="W38" s="371" t="s">
        <v>27</v>
      </c>
      <c r="X38" s="371"/>
      <c r="Y38" s="30">
        <f>Y32*70+Y33*75+Y34*25+Y35*60+Y36*120+Y37*45</f>
        <v>807.81428571428569</v>
      </c>
      <c r="Z38" s="32"/>
      <c r="AA38" s="48"/>
      <c r="AB38" s="48"/>
      <c r="AC38" s="42"/>
      <c r="AD38" s="371" t="s">
        <v>27</v>
      </c>
      <c r="AE38" s="371"/>
      <c r="AF38" s="30">
        <f>AF32*70+AF33*75+AF34*25+AF35*60+AF36*120+AF37*45</f>
        <v>729.97970779220782</v>
      </c>
      <c r="AG38" s="32"/>
      <c r="AH38" s="48"/>
      <c r="AI38" s="48"/>
      <c r="AJ38" s="42"/>
    </row>
    <row r="39" spans="1:36" s="15" customFormat="1" x14ac:dyDescent="0.3">
      <c r="B39" s="15" t="s">
        <v>2</v>
      </c>
      <c r="K39" s="15" t="s">
        <v>10</v>
      </c>
      <c r="Y39" s="15" t="s">
        <v>3</v>
      </c>
    </row>
    <row r="40" spans="1:36" s="80" customFormat="1" ht="13.8" x14ac:dyDescent="0.3">
      <c r="A40" s="315" t="s">
        <v>33</v>
      </c>
      <c r="B40" s="315"/>
      <c r="C40" s="315"/>
      <c r="D40" s="315"/>
      <c r="E40" s="315"/>
      <c r="F40" s="315"/>
      <c r="G40" s="315"/>
      <c r="H40" s="315"/>
      <c r="I40" s="315"/>
      <c r="J40" s="315"/>
      <c r="K40" s="315"/>
      <c r="L40" s="315"/>
      <c r="M40" s="315"/>
      <c r="N40" s="315"/>
      <c r="O40" s="315"/>
      <c r="P40" s="315"/>
      <c r="Q40" s="315"/>
      <c r="R40" s="315"/>
      <c r="S40" s="315"/>
      <c r="T40" s="315"/>
      <c r="U40" s="315"/>
      <c r="V40" s="315"/>
    </row>
    <row r="41" spans="1:36" s="80" customFormat="1" ht="19.8" x14ac:dyDescent="0.3">
      <c r="A41" s="62" t="s">
        <v>9</v>
      </c>
      <c r="W41" s="31" t="s">
        <v>13</v>
      </c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</row>
    <row r="42" spans="1:36" s="79" customFormat="1" ht="13.8" x14ac:dyDescent="0.3">
      <c r="A42" s="316" t="s">
        <v>8</v>
      </c>
      <c r="B42" s="316"/>
      <c r="C42" s="316"/>
      <c r="D42" s="316"/>
      <c r="E42" s="316"/>
      <c r="F42" s="316"/>
      <c r="G42" s="316"/>
      <c r="H42" s="316"/>
      <c r="I42" s="316"/>
      <c r="J42" s="316"/>
      <c r="K42" s="316"/>
      <c r="L42" s="316"/>
      <c r="M42" s="316"/>
      <c r="N42" s="316"/>
      <c r="O42" s="316"/>
      <c r="P42" s="316"/>
      <c r="Q42" s="316"/>
      <c r="R42" s="316"/>
      <c r="S42" s="316"/>
      <c r="T42" s="316"/>
      <c r="U42" s="316"/>
      <c r="V42" s="316"/>
    </row>
  </sheetData>
  <mergeCells count="82">
    <mergeCell ref="AD5:AD6"/>
    <mergeCell ref="AD7:AD13"/>
    <mergeCell ref="AD14:AD19"/>
    <mergeCell ref="AD20:AD23"/>
    <mergeCell ref="AD24:AD28"/>
    <mergeCell ref="A1:V1"/>
    <mergeCell ref="A2:I2"/>
    <mergeCell ref="Y2:AE2"/>
    <mergeCell ref="B3:H3"/>
    <mergeCell ref="I3:O3"/>
    <mergeCell ref="P3:V3"/>
    <mergeCell ref="W3:AC3"/>
    <mergeCell ref="AD3:AJ3"/>
    <mergeCell ref="A5:A6"/>
    <mergeCell ref="I5:I6"/>
    <mergeCell ref="P5:P13"/>
    <mergeCell ref="W5:W6"/>
    <mergeCell ref="P14:P19"/>
    <mergeCell ref="W14:W19"/>
    <mergeCell ref="A7:A13"/>
    <mergeCell ref="I7:I13"/>
    <mergeCell ref="W7:W13"/>
    <mergeCell ref="I14:I19"/>
    <mergeCell ref="A14:A19"/>
    <mergeCell ref="B5:B6"/>
    <mergeCell ref="B7:B13"/>
    <mergeCell ref="B14:B19"/>
    <mergeCell ref="P24:P28"/>
    <mergeCell ref="W24:W28"/>
    <mergeCell ref="A20:A23"/>
    <mergeCell ref="I20:I23"/>
    <mergeCell ref="P20:P23"/>
    <mergeCell ref="W20:W23"/>
    <mergeCell ref="A24:A28"/>
    <mergeCell ref="I24:I28"/>
    <mergeCell ref="B20:B23"/>
    <mergeCell ref="B24:B28"/>
    <mergeCell ref="A29:B29"/>
    <mergeCell ref="A30:B30"/>
    <mergeCell ref="A31:A38"/>
    <mergeCell ref="B31:C31"/>
    <mergeCell ref="I31:J31"/>
    <mergeCell ref="B33:C33"/>
    <mergeCell ref="I33:J33"/>
    <mergeCell ref="B35:C35"/>
    <mergeCell ref="I35:J35"/>
    <mergeCell ref="B32:C32"/>
    <mergeCell ref="I32:J32"/>
    <mergeCell ref="B34:C34"/>
    <mergeCell ref="I34:J34"/>
    <mergeCell ref="B36:C36"/>
    <mergeCell ref="I36:J36"/>
    <mergeCell ref="B38:C38"/>
    <mergeCell ref="W32:X32"/>
    <mergeCell ref="AD32:AE32"/>
    <mergeCell ref="P31:Q31"/>
    <mergeCell ref="W33:X33"/>
    <mergeCell ref="AD33:AE33"/>
    <mergeCell ref="P33:Q33"/>
    <mergeCell ref="W31:X31"/>
    <mergeCell ref="AD31:AE31"/>
    <mergeCell ref="P32:Q32"/>
    <mergeCell ref="P34:Q34"/>
    <mergeCell ref="W34:X34"/>
    <mergeCell ref="AD34:AE34"/>
    <mergeCell ref="P35:Q35"/>
    <mergeCell ref="W35:X35"/>
    <mergeCell ref="AD35:AE35"/>
    <mergeCell ref="W38:X38"/>
    <mergeCell ref="AD38:AE38"/>
    <mergeCell ref="A40:V40"/>
    <mergeCell ref="P36:Q36"/>
    <mergeCell ref="A42:V42"/>
    <mergeCell ref="B37:C37"/>
    <mergeCell ref="I37:J37"/>
    <mergeCell ref="P37:Q37"/>
    <mergeCell ref="I38:J38"/>
    <mergeCell ref="P38:Q38"/>
    <mergeCell ref="W36:X36"/>
    <mergeCell ref="AD36:AE36"/>
    <mergeCell ref="W37:X37"/>
    <mergeCell ref="AD37:AE37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8" orientation="landscape" r:id="rId1"/>
  <headerFooter alignWithMargins="0"/>
  <rowBreaks count="1" manualBreakCount="1">
    <brk id="3" max="16383" man="1"/>
  </rowBreaks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3"/>
  <sheetViews>
    <sheetView view="pageBreakPreview" topLeftCell="A7" zoomScale="66" zoomScaleNormal="100" zoomScaleSheetLayoutView="66" workbookViewId="0">
      <selection activeCell="R35" sqref="R35"/>
    </sheetView>
  </sheetViews>
  <sheetFormatPr defaultColWidth="8.77734375" defaultRowHeight="16.2" x14ac:dyDescent="0.3"/>
  <cols>
    <col min="1" max="1" width="4.109375" style="16" customWidth="1"/>
    <col min="2" max="2" width="6.109375" style="17" customWidth="1"/>
    <col min="3" max="3" width="19.21875" style="16" customWidth="1"/>
    <col min="4" max="4" width="7.77734375" style="16" customWidth="1"/>
    <col min="5" max="5" width="7.77734375" style="16" hidden="1" customWidth="1"/>
    <col min="6" max="6" width="7.109375" style="16" hidden="1" customWidth="1"/>
    <col min="7" max="7" width="5.33203125" style="16" hidden="1" customWidth="1"/>
    <col min="8" max="8" width="7.109375" style="16" customWidth="1"/>
    <col min="9" max="9" width="6.44140625" style="17" customWidth="1"/>
    <col min="10" max="10" width="15.6640625" style="16" customWidth="1"/>
    <col min="11" max="11" width="7.88671875" style="16" customWidth="1"/>
    <col min="12" max="12" width="4.88671875" style="16" hidden="1" customWidth="1"/>
    <col min="13" max="13" width="3.33203125" style="16" hidden="1" customWidth="1"/>
    <col min="14" max="14" width="3.88671875" style="16" hidden="1" customWidth="1"/>
    <col min="15" max="15" width="6.5546875" style="16" customWidth="1"/>
    <col min="16" max="16" width="6.44140625" style="16" customWidth="1"/>
    <col min="17" max="17" width="15.77734375" style="17" customWidth="1"/>
    <col min="18" max="18" width="6.88671875" style="16" customWidth="1"/>
    <col min="19" max="19" width="7.21875" style="16" hidden="1" customWidth="1"/>
    <col min="20" max="20" width="4" style="16" hidden="1" customWidth="1"/>
    <col min="21" max="21" width="5.77734375" style="16" hidden="1" customWidth="1"/>
    <col min="22" max="22" width="8.5546875" style="16" customWidth="1"/>
    <col min="23" max="23" width="8" style="16" customWidth="1"/>
    <col min="24" max="24" width="16.77734375" style="16" customWidth="1"/>
    <col min="25" max="25" width="9.21875" style="17" customWidth="1"/>
    <col min="26" max="26" width="6.6640625" style="16" hidden="1" customWidth="1"/>
    <col min="27" max="28" width="6.88671875" style="16" hidden="1" customWidth="1"/>
    <col min="29" max="30" width="6.88671875" style="16" customWidth="1"/>
    <col min="31" max="31" width="14.88671875" style="16" customWidth="1"/>
    <col min="32" max="32" width="7.6640625" style="16" customWidth="1"/>
    <col min="33" max="33" width="4.5546875" style="17" hidden="1" customWidth="1"/>
    <col min="34" max="34" width="4" style="16" hidden="1" customWidth="1"/>
    <col min="35" max="35" width="4.21875" style="16" hidden="1" customWidth="1"/>
    <col min="36" max="36" width="7.88671875" style="16" customWidth="1"/>
    <col min="37" max="16384" width="8.77734375" style="16"/>
  </cols>
  <sheetData>
    <row r="1" spans="1:42" ht="22.2" x14ac:dyDescent="0.3">
      <c r="A1" s="359" t="s">
        <v>225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78"/>
      <c r="X1" s="78"/>
      <c r="Y1" s="33" t="s">
        <v>43</v>
      </c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</row>
    <row r="2" spans="1:42" s="37" customFormat="1" ht="18.600000000000001" customHeight="1" thickBot="1" x14ac:dyDescent="0.35">
      <c r="A2" s="360" t="s">
        <v>138</v>
      </c>
      <c r="B2" s="361"/>
      <c r="C2" s="361"/>
      <c r="D2" s="361"/>
      <c r="E2" s="361"/>
      <c r="F2" s="361"/>
      <c r="G2" s="361"/>
      <c r="H2" s="361"/>
      <c r="I2" s="361"/>
      <c r="J2" s="37">
        <v>370</v>
      </c>
      <c r="P2" s="15"/>
      <c r="Y2" s="351" t="s">
        <v>44</v>
      </c>
      <c r="Z2" s="351"/>
      <c r="AA2" s="351"/>
      <c r="AB2" s="351"/>
      <c r="AC2" s="351"/>
      <c r="AD2" s="351"/>
      <c r="AE2" s="351"/>
      <c r="AF2" s="34"/>
      <c r="AG2" s="34"/>
      <c r="AH2" s="34"/>
      <c r="AI2" s="34"/>
      <c r="AJ2" s="34"/>
      <c r="AK2" s="33"/>
    </row>
    <row r="3" spans="1:42" s="39" customFormat="1" ht="14.4" customHeight="1" x14ac:dyDescent="0.25">
      <c r="A3" s="38" t="s">
        <v>0</v>
      </c>
      <c r="B3" s="352">
        <v>46342</v>
      </c>
      <c r="C3" s="353"/>
      <c r="D3" s="353"/>
      <c r="E3" s="353"/>
      <c r="F3" s="353"/>
      <c r="G3" s="353"/>
      <c r="H3" s="354"/>
      <c r="I3" s="352">
        <v>46343</v>
      </c>
      <c r="J3" s="353"/>
      <c r="K3" s="353"/>
      <c r="L3" s="353"/>
      <c r="M3" s="353"/>
      <c r="N3" s="353"/>
      <c r="O3" s="354"/>
      <c r="P3" s="352">
        <v>46344</v>
      </c>
      <c r="Q3" s="353"/>
      <c r="R3" s="353"/>
      <c r="S3" s="353"/>
      <c r="T3" s="353"/>
      <c r="U3" s="353"/>
      <c r="V3" s="354"/>
      <c r="W3" s="352">
        <v>46345</v>
      </c>
      <c r="X3" s="353"/>
      <c r="Y3" s="353"/>
      <c r="Z3" s="353"/>
      <c r="AA3" s="353"/>
      <c r="AB3" s="353"/>
      <c r="AC3" s="354"/>
      <c r="AD3" s="352">
        <v>46346</v>
      </c>
      <c r="AE3" s="353"/>
      <c r="AF3" s="353"/>
      <c r="AG3" s="353"/>
      <c r="AH3" s="353"/>
      <c r="AI3" s="353"/>
      <c r="AJ3" s="354"/>
    </row>
    <row r="4" spans="1:42" s="39" customFormat="1" ht="16.2" customHeight="1" x14ac:dyDescent="0.25">
      <c r="A4" s="40" t="s">
        <v>45</v>
      </c>
      <c r="B4" s="7" t="s">
        <v>46</v>
      </c>
      <c r="C4" s="8" t="s">
        <v>62</v>
      </c>
      <c r="D4" s="75" t="s">
        <v>60</v>
      </c>
      <c r="E4" s="69" t="s">
        <v>105</v>
      </c>
      <c r="F4" s="69" t="s">
        <v>106</v>
      </c>
      <c r="G4" s="69" t="s">
        <v>107</v>
      </c>
      <c r="H4" s="9" t="s">
        <v>61</v>
      </c>
      <c r="I4" s="55" t="s">
        <v>46</v>
      </c>
      <c r="J4" s="8" t="s">
        <v>62</v>
      </c>
      <c r="K4" s="75" t="s">
        <v>60</v>
      </c>
      <c r="L4" s="69" t="s">
        <v>105</v>
      </c>
      <c r="M4" s="69" t="s">
        <v>106</v>
      </c>
      <c r="N4" s="69" t="s">
        <v>107</v>
      </c>
      <c r="O4" s="9" t="s">
        <v>61</v>
      </c>
      <c r="P4" s="10" t="s">
        <v>46</v>
      </c>
      <c r="Q4" s="8" t="s">
        <v>62</v>
      </c>
      <c r="R4" s="75" t="s">
        <v>60</v>
      </c>
      <c r="S4" s="69" t="s">
        <v>105</v>
      </c>
      <c r="T4" s="69" t="s">
        <v>106</v>
      </c>
      <c r="U4" s="69" t="s">
        <v>107</v>
      </c>
      <c r="V4" s="9" t="s">
        <v>61</v>
      </c>
      <c r="W4" s="10" t="s">
        <v>46</v>
      </c>
      <c r="X4" s="8" t="s">
        <v>62</v>
      </c>
      <c r="Y4" s="75" t="s">
        <v>60</v>
      </c>
      <c r="Z4" s="69" t="s">
        <v>105</v>
      </c>
      <c r="AA4" s="69" t="s">
        <v>106</v>
      </c>
      <c r="AB4" s="69" t="s">
        <v>107</v>
      </c>
      <c r="AC4" s="9" t="s">
        <v>61</v>
      </c>
      <c r="AD4" s="10" t="s">
        <v>46</v>
      </c>
      <c r="AE4" s="8" t="s">
        <v>62</v>
      </c>
      <c r="AF4" s="75" t="s">
        <v>60</v>
      </c>
      <c r="AG4" s="69" t="s">
        <v>105</v>
      </c>
      <c r="AH4" s="69" t="s">
        <v>106</v>
      </c>
      <c r="AI4" s="69" t="s">
        <v>107</v>
      </c>
      <c r="AJ4" s="9" t="s">
        <v>61</v>
      </c>
    </row>
    <row r="5" spans="1:42" s="79" customFormat="1" ht="13.95" customHeight="1" x14ac:dyDescent="0.3">
      <c r="A5" s="362" t="s">
        <v>37</v>
      </c>
      <c r="B5" s="369" t="s">
        <v>51</v>
      </c>
      <c r="C5" s="84" t="s">
        <v>53</v>
      </c>
      <c r="D5" s="85">
        <v>100</v>
      </c>
      <c r="E5" s="187">
        <f>D5/20</f>
        <v>5</v>
      </c>
      <c r="F5" s="89"/>
      <c r="G5" s="89"/>
      <c r="H5" s="100">
        <f>D5*$J$2/1000</f>
        <v>37</v>
      </c>
      <c r="I5" s="364" t="s">
        <v>55</v>
      </c>
      <c r="J5" s="87" t="s">
        <v>53</v>
      </c>
      <c r="K5" s="88">
        <v>90</v>
      </c>
      <c r="L5" s="158">
        <f>K5/20</f>
        <v>4.5</v>
      </c>
      <c r="M5" s="89"/>
      <c r="N5" s="89"/>
      <c r="O5" s="86">
        <f t="shared" ref="O5:O19" si="0">K5*$J$2/1000</f>
        <v>33.299999999999997</v>
      </c>
      <c r="P5" s="317" t="s">
        <v>113</v>
      </c>
      <c r="Q5" s="87" t="s">
        <v>53</v>
      </c>
      <c r="R5" s="88">
        <v>100</v>
      </c>
      <c r="S5" s="65">
        <f>R5/20</f>
        <v>5</v>
      </c>
      <c r="T5" s="89"/>
      <c r="U5" s="89"/>
      <c r="V5" s="178">
        <f t="shared" ref="V5:V14" si="1">R5*$J$2/1000</f>
        <v>37</v>
      </c>
      <c r="W5" s="355" t="s">
        <v>65</v>
      </c>
      <c r="X5" s="84" t="s">
        <v>53</v>
      </c>
      <c r="Y5" s="90">
        <v>90</v>
      </c>
      <c r="Z5" s="158">
        <f>Y5/20</f>
        <v>4.5</v>
      </c>
      <c r="AA5" s="92"/>
      <c r="AB5" s="92"/>
      <c r="AC5" s="86">
        <f>Y5*$J$2/1000</f>
        <v>33.299999999999997</v>
      </c>
      <c r="AD5" s="355" t="s">
        <v>98</v>
      </c>
      <c r="AE5" s="84" t="s">
        <v>53</v>
      </c>
      <c r="AF5" s="90">
        <v>100</v>
      </c>
      <c r="AG5" s="158">
        <f>AF5/20</f>
        <v>5</v>
      </c>
      <c r="AH5" s="92"/>
      <c r="AI5" s="92"/>
      <c r="AJ5" s="86">
        <f>AF5*$J$2/1000</f>
        <v>37</v>
      </c>
    </row>
    <row r="6" spans="1:42" s="79" customFormat="1" ht="16.8" customHeight="1" x14ac:dyDescent="0.3">
      <c r="A6" s="363"/>
      <c r="B6" s="370"/>
      <c r="C6" s="90"/>
      <c r="D6" s="85"/>
      <c r="E6" s="89"/>
      <c r="F6" s="89"/>
      <c r="G6" s="89"/>
      <c r="H6" s="100">
        <f t="shared" ref="H6:H28" si="2">D6*$J$2/1000</f>
        <v>0</v>
      </c>
      <c r="I6" s="364"/>
      <c r="J6" s="88" t="s">
        <v>47</v>
      </c>
      <c r="K6" s="88">
        <v>10</v>
      </c>
      <c r="L6" s="158">
        <f>K6/20</f>
        <v>0.5</v>
      </c>
      <c r="M6" s="89"/>
      <c r="N6" s="89"/>
      <c r="O6" s="86">
        <f t="shared" si="0"/>
        <v>3.7</v>
      </c>
      <c r="P6" s="318"/>
      <c r="Q6" s="90" t="s">
        <v>48</v>
      </c>
      <c r="R6" s="90">
        <v>40</v>
      </c>
      <c r="S6" s="91"/>
      <c r="T6" s="91">
        <f>R6/35</f>
        <v>1.1428571428571428</v>
      </c>
      <c r="U6" s="91"/>
      <c r="V6" s="178">
        <f t="shared" si="1"/>
        <v>14.8</v>
      </c>
      <c r="W6" s="355"/>
      <c r="X6" s="90" t="s">
        <v>74</v>
      </c>
      <c r="Y6" s="90">
        <v>10</v>
      </c>
      <c r="Z6" s="158"/>
      <c r="AA6" s="158"/>
      <c r="AB6" s="92"/>
      <c r="AC6" s="86">
        <f t="shared" ref="AC6:AC27" si="3">Y6*$J$2/1000</f>
        <v>3.7</v>
      </c>
      <c r="AD6" s="355"/>
      <c r="AE6" s="90" t="s">
        <v>133</v>
      </c>
      <c r="AF6" s="90">
        <v>0.6</v>
      </c>
      <c r="AG6" s="218">
        <f>AF6/85</f>
        <v>7.0588235294117641E-3</v>
      </c>
      <c r="AH6" s="158"/>
      <c r="AI6" s="92"/>
      <c r="AJ6" s="86">
        <f t="shared" ref="AJ6:AJ10" si="4">AF6*$J$2/1000</f>
        <v>0.222</v>
      </c>
    </row>
    <row r="7" spans="1:42" s="79" customFormat="1" ht="15" customHeight="1" x14ac:dyDescent="0.3">
      <c r="A7" s="334" t="s">
        <v>75</v>
      </c>
      <c r="B7" s="350" t="s">
        <v>171</v>
      </c>
      <c r="C7" s="155" t="s">
        <v>72</v>
      </c>
      <c r="D7" s="155">
        <v>65</v>
      </c>
      <c r="E7" s="159"/>
      <c r="F7" s="163">
        <f>D7/35</f>
        <v>1.8571428571428572</v>
      </c>
      <c r="G7" s="161"/>
      <c r="H7" s="100">
        <f t="shared" si="2"/>
        <v>24.05</v>
      </c>
      <c r="I7" s="320" t="s">
        <v>174</v>
      </c>
      <c r="J7" s="164" t="s">
        <v>68</v>
      </c>
      <c r="K7" s="164">
        <v>110</v>
      </c>
      <c r="L7" s="168"/>
      <c r="M7" s="181">
        <f>K7*0.7/40</f>
        <v>1.925</v>
      </c>
      <c r="N7" s="164"/>
      <c r="O7" s="86">
        <f t="shared" si="0"/>
        <v>40.700000000000003</v>
      </c>
      <c r="P7" s="318"/>
      <c r="Q7" s="92" t="s">
        <v>56</v>
      </c>
      <c r="R7" s="97">
        <v>75</v>
      </c>
      <c r="S7" s="98"/>
      <c r="T7" s="98"/>
      <c r="U7" s="98">
        <f>R7/100</f>
        <v>0.75</v>
      </c>
      <c r="V7" s="178">
        <f t="shared" si="1"/>
        <v>27.75</v>
      </c>
      <c r="W7" s="349" t="s">
        <v>176</v>
      </c>
      <c r="X7" s="164" t="s">
        <v>226</v>
      </c>
      <c r="Y7" s="164">
        <v>90</v>
      </c>
      <c r="Z7" s="164"/>
      <c r="AA7" s="184">
        <f>Y7*0.75/40</f>
        <v>1.6875</v>
      </c>
      <c r="AB7" s="164"/>
      <c r="AC7" s="178">
        <f>Y7*1030/1000</f>
        <v>92.7</v>
      </c>
      <c r="AD7" s="349" t="s">
        <v>178</v>
      </c>
      <c r="AE7" s="164" t="s">
        <v>64</v>
      </c>
      <c r="AF7" s="164">
        <v>85</v>
      </c>
      <c r="AG7" s="164"/>
      <c r="AH7" s="184">
        <f>AF7/35</f>
        <v>2.4285714285714284</v>
      </c>
      <c r="AI7" s="164"/>
      <c r="AJ7" s="86">
        <f t="shared" si="4"/>
        <v>31.45</v>
      </c>
    </row>
    <row r="8" spans="1:42" s="79" customFormat="1" ht="15" x14ac:dyDescent="0.3">
      <c r="A8" s="335"/>
      <c r="B8" s="350"/>
      <c r="C8" s="74" t="s">
        <v>71</v>
      </c>
      <c r="D8" s="74">
        <v>25</v>
      </c>
      <c r="E8" s="168"/>
      <c r="F8" s="168"/>
      <c r="G8" s="163" t="s">
        <v>120</v>
      </c>
      <c r="H8" s="100">
        <f t="shared" si="2"/>
        <v>9.25</v>
      </c>
      <c r="I8" s="321"/>
      <c r="J8" s="168" t="s">
        <v>127</v>
      </c>
      <c r="K8" s="164">
        <v>25</v>
      </c>
      <c r="L8" s="164"/>
      <c r="M8" s="219"/>
      <c r="N8" s="163">
        <f>K8/100</f>
        <v>0.25</v>
      </c>
      <c r="O8" s="86">
        <f t="shared" si="0"/>
        <v>9.25</v>
      </c>
      <c r="P8" s="318"/>
      <c r="Q8" s="92" t="s">
        <v>95</v>
      </c>
      <c r="R8" s="97">
        <v>10</v>
      </c>
      <c r="S8" s="98"/>
      <c r="T8" s="98"/>
      <c r="U8" s="98">
        <f>R8/100</f>
        <v>0.1</v>
      </c>
      <c r="V8" s="178">
        <f t="shared" si="1"/>
        <v>3.7</v>
      </c>
      <c r="W8" s="349"/>
      <c r="X8" s="164"/>
      <c r="Y8" s="164"/>
      <c r="Z8" s="164"/>
      <c r="AA8" s="164"/>
      <c r="AB8" s="164"/>
      <c r="AC8" s="86"/>
      <c r="AD8" s="349"/>
      <c r="AE8" s="164" t="s">
        <v>73</v>
      </c>
      <c r="AF8" s="164">
        <v>25</v>
      </c>
      <c r="AG8" s="164"/>
      <c r="AH8" s="164">
        <f>AF8/80</f>
        <v>0.3125</v>
      </c>
      <c r="AI8" s="164"/>
      <c r="AJ8" s="86">
        <f t="shared" si="4"/>
        <v>9.25</v>
      </c>
    </row>
    <row r="9" spans="1:42" s="79" customFormat="1" ht="15" x14ac:dyDescent="0.3">
      <c r="A9" s="335"/>
      <c r="B9" s="350"/>
      <c r="C9" s="7" t="s">
        <v>227</v>
      </c>
      <c r="D9" s="7">
        <v>3</v>
      </c>
      <c r="E9" s="168"/>
      <c r="F9" s="168">
        <f>D9/15</f>
        <v>0.2</v>
      </c>
      <c r="G9" s="163"/>
      <c r="H9" s="100">
        <f t="shared" si="2"/>
        <v>1.1100000000000001</v>
      </c>
      <c r="I9" s="321"/>
      <c r="J9" s="172" t="s">
        <v>228</v>
      </c>
      <c r="K9" s="172">
        <v>5</v>
      </c>
      <c r="L9" s="172"/>
      <c r="M9" s="172"/>
      <c r="N9" s="172">
        <f>K9/100</f>
        <v>0.05</v>
      </c>
      <c r="O9" s="86">
        <f t="shared" si="0"/>
        <v>1.85</v>
      </c>
      <c r="P9" s="318"/>
      <c r="Q9" s="90" t="s">
        <v>54</v>
      </c>
      <c r="R9" s="90">
        <v>35</v>
      </c>
      <c r="S9" s="90"/>
      <c r="T9" s="90"/>
      <c r="U9" s="98">
        <f t="shared" ref="U9:U11" si="5">R9/100</f>
        <v>0.35</v>
      </c>
      <c r="V9" s="178">
        <f t="shared" si="1"/>
        <v>12.95</v>
      </c>
      <c r="W9" s="349"/>
      <c r="X9" s="191"/>
      <c r="Y9" s="164"/>
      <c r="Z9" s="164"/>
      <c r="AA9" s="164"/>
      <c r="AB9" s="164"/>
      <c r="AC9" s="86"/>
      <c r="AD9" s="349"/>
      <c r="AE9" s="191" t="s">
        <v>69</v>
      </c>
      <c r="AF9" s="164">
        <v>15</v>
      </c>
      <c r="AG9" s="164"/>
      <c r="AH9" s="164"/>
      <c r="AI9" s="164">
        <f>AF9/100</f>
        <v>0.15</v>
      </c>
      <c r="AJ9" s="86">
        <f t="shared" si="4"/>
        <v>5.55</v>
      </c>
    </row>
    <row r="10" spans="1:42" s="79" customFormat="1" ht="15" x14ac:dyDescent="0.3">
      <c r="A10" s="335"/>
      <c r="B10" s="350"/>
      <c r="C10" s="7" t="s">
        <v>89</v>
      </c>
      <c r="D10" s="7">
        <v>0.6</v>
      </c>
      <c r="E10" s="168"/>
      <c r="F10" s="168"/>
      <c r="G10" s="163">
        <f>D10/100</f>
        <v>6.0000000000000001E-3</v>
      </c>
      <c r="H10" s="100">
        <f t="shared" si="2"/>
        <v>0.222</v>
      </c>
      <c r="I10" s="321"/>
      <c r="J10" s="164" t="s">
        <v>124</v>
      </c>
      <c r="K10" s="172" t="s">
        <v>90</v>
      </c>
      <c r="L10" s="92"/>
      <c r="M10" s="220"/>
      <c r="N10" s="163"/>
      <c r="O10" s="86" t="e">
        <f t="shared" si="0"/>
        <v>#VALUE!</v>
      </c>
      <c r="P10" s="318"/>
      <c r="Q10" s="92" t="s">
        <v>89</v>
      </c>
      <c r="R10" s="97">
        <v>0.6</v>
      </c>
      <c r="S10" s="98"/>
      <c r="T10" s="98"/>
      <c r="U10" s="98">
        <f t="shared" si="5"/>
        <v>6.0000000000000001E-3</v>
      </c>
      <c r="V10" s="178">
        <f t="shared" si="1"/>
        <v>0.222</v>
      </c>
      <c r="W10" s="349"/>
      <c r="X10" s="164"/>
      <c r="Y10" s="164"/>
      <c r="Z10" s="164"/>
      <c r="AA10" s="164"/>
      <c r="AB10" s="164"/>
      <c r="AC10" s="86"/>
      <c r="AD10" s="349"/>
      <c r="AE10" s="164" t="s">
        <v>79</v>
      </c>
      <c r="AF10" s="164">
        <v>0.6</v>
      </c>
      <c r="AG10" s="164"/>
      <c r="AH10" s="164"/>
      <c r="AI10" s="164"/>
      <c r="AJ10" s="86">
        <f t="shared" si="4"/>
        <v>0.222</v>
      </c>
    </row>
    <row r="11" spans="1:42" s="79" customFormat="1" ht="15" x14ac:dyDescent="0.3">
      <c r="A11" s="335"/>
      <c r="B11" s="350"/>
      <c r="C11" s="155"/>
      <c r="D11" s="155"/>
      <c r="E11" s="155"/>
      <c r="F11" s="155"/>
      <c r="G11" s="155"/>
      <c r="H11" s="155"/>
      <c r="I11" s="321"/>
      <c r="J11" s="164"/>
      <c r="K11" s="164"/>
      <c r="L11" s="93"/>
      <c r="M11" s="109"/>
      <c r="N11" s="93"/>
      <c r="O11" s="86">
        <f t="shared" si="0"/>
        <v>0</v>
      </c>
      <c r="P11" s="318"/>
      <c r="Q11" s="107" t="s">
        <v>83</v>
      </c>
      <c r="R11" s="97">
        <v>15</v>
      </c>
      <c r="S11" s="98"/>
      <c r="T11" s="98"/>
      <c r="U11" s="98">
        <f t="shared" si="5"/>
        <v>0.15</v>
      </c>
      <c r="V11" s="178">
        <f t="shared" si="1"/>
        <v>5.55</v>
      </c>
      <c r="W11" s="349"/>
      <c r="X11" s="164"/>
      <c r="Y11" s="164"/>
      <c r="Z11" s="164"/>
      <c r="AA11" s="164"/>
      <c r="AB11" s="164"/>
      <c r="AC11" s="86"/>
      <c r="AD11" s="349"/>
      <c r="AE11" s="164"/>
      <c r="AF11" s="164"/>
      <c r="AG11" s="164"/>
      <c r="AH11" s="164"/>
      <c r="AI11" s="164"/>
      <c r="AJ11" s="86"/>
    </row>
    <row r="12" spans="1:42" s="79" customFormat="1" ht="15" x14ac:dyDescent="0.3">
      <c r="A12" s="335"/>
      <c r="B12" s="350"/>
      <c r="C12" s="164"/>
      <c r="D12" s="164"/>
      <c r="E12" s="164"/>
      <c r="F12" s="164"/>
      <c r="G12" s="164"/>
      <c r="H12" s="100"/>
      <c r="I12" s="321"/>
      <c r="J12" s="164"/>
      <c r="K12" s="164"/>
      <c r="L12" s="91"/>
      <c r="M12" s="221"/>
      <c r="N12" s="91"/>
      <c r="O12" s="86">
        <f t="shared" si="0"/>
        <v>0</v>
      </c>
      <c r="P12" s="318"/>
      <c r="Q12" s="90" t="s">
        <v>116</v>
      </c>
      <c r="R12" s="90">
        <v>15</v>
      </c>
      <c r="S12" s="90"/>
      <c r="T12" s="222">
        <f>R12/55</f>
        <v>0.27272727272727271</v>
      </c>
      <c r="U12" s="90"/>
      <c r="V12" s="178">
        <f t="shared" si="1"/>
        <v>5.55</v>
      </c>
      <c r="W12" s="349"/>
      <c r="X12" s="164"/>
      <c r="Y12" s="101"/>
      <c r="Z12" s="189"/>
      <c r="AA12" s="164"/>
      <c r="AB12" s="164"/>
      <c r="AC12" s="86"/>
      <c r="AD12" s="349"/>
      <c r="AE12" s="164"/>
      <c r="AF12" s="101"/>
      <c r="AG12" s="189"/>
      <c r="AH12" s="164"/>
      <c r="AI12" s="164"/>
      <c r="AJ12" s="86"/>
    </row>
    <row r="13" spans="1:42" s="79" customFormat="1" ht="15" x14ac:dyDescent="0.3">
      <c r="A13" s="335"/>
      <c r="B13" s="350"/>
      <c r="C13" s="164"/>
      <c r="D13" s="164"/>
      <c r="E13" s="164"/>
      <c r="F13" s="164"/>
      <c r="G13" s="164"/>
      <c r="H13" s="100"/>
      <c r="I13" s="321"/>
      <c r="J13" s="164"/>
      <c r="K13" s="164"/>
      <c r="L13" s="91"/>
      <c r="M13" s="221"/>
      <c r="N13" s="91"/>
      <c r="O13" s="86"/>
      <c r="P13" s="318"/>
      <c r="Q13" s="90" t="s">
        <v>126</v>
      </c>
      <c r="R13" s="90">
        <v>0.6</v>
      </c>
      <c r="S13" s="90"/>
      <c r="T13" s="222"/>
      <c r="U13" s="90"/>
      <c r="V13" s="178">
        <f t="shared" si="1"/>
        <v>0.222</v>
      </c>
      <c r="W13" s="349"/>
      <c r="X13" s="164"/>
      <c r="Y13" s="101"/>
      <c r="Z13" s="189"/>
      <c r="AA13" s="164"/>
      <c r="AB13" s="164"/>
      <c r="AC13" s="86"/>
      <c r="AD13" s="349"/>
      <c r="AE13" s="164"/>
      <c r="AF13" s="101"/>
      <c r="AG13" s="189"/>
      <c r="AH13" s="164"/>
      <c r="AI13" s="164"/>
      <c r="AJ13" s="86"/>
    </row>
    <row r="14" spans="1:42" s="79" customFormat="1" ht="15" x14ac:dyDescent="0.3">
      <c r="A14" s="336"/>
      <c r="B14" s="350"/>
      <c r="C14" s="164"/>
      <c r="D14" s="164"/>
      <c r="E14" s="88"/>
      <c r="F14" s="88"/>
      <c r="G14" s="88"/>
      <c r="H14" s="100"/>
      <c r="I14" s="322"/>
      <c r="J14" s="164"/>
      <c r="K14" s="164"/>
      <c r="L14" s="91"/>
      <c r="M14" s="221"/>
      <c r="N14" s="91"/>
      <c r="O14" s="86">
        <f t="shared" si="0"/>
        <v>0</v>
      </c>
      <c r="P14" s="319"/>
      <c r="Q14" s="90" t="s">
        <v>229</v>
      </c>
      <c r="R14" s="90">
        <v>0.6</v>
      </c>
      <c r="S14" s="90"/>
      <c r="T14" s="90"/>
      <c r="U14" s="90">
        <v>0.03</v>
      </c>
      <c r="V14" s="178">
        <f t="shared" si="1"/>
        <v>0.222</v>
      </c>
      <c r="W14" s="349"/>
      <c r="X14" s="164"/>
      <c r="Y14" s="164"/>
      <c r="Z14" s="88"/>
      <c r="AA14" s="88"/>
      <c r="AB14" s="88"/>
      <c r="AC14" s="86"/>
      <c r="AD14" s="349"/>
      <c r="AE14" s="164"/>
      <c r="AF14" s="164"/>
      <c r="AG14" s="88"/>
      <c r="AH14" s="88"/>
      <c r="AI14" s="88"/>
      <c r="AJ14" s="86"/>
    </row>
    <row r="15" spans="1:42" s="79" customFormat="1" ht="15" customHeight="1" x14ac:dyDescent="0.3">
      <c r="A15" s="334" t="s">
        <v>58</v>
      </c>
      <c r="B15" s="350" t="s">
        <v>172</v>
      </c>
      <c r="C15" s="164" t="s">
        <v>67</v>
      </c>
      <c r="D15" s="164">
        <v>30</v>
      </c>
      <c r="E15" s="168">
        <f>D15/85</f>
        <v>0.35294117647058826</v>
      </c>
      <c r="F15" s="164"/>
      <c r="G15" s="168"/>
      <c r="H15" s="100">
        <f t="shared" si="2"/>
        <v>11.1</v>
      </c>
      <c r="I15" s="320" t="s">
        <v>175</v>
      </c>
      <c r="J15" s="164" t="s">
        <v>70</v>
      </c>
      <c r="K15" s="164">
        <v>85</v>
      </c>
      <c r="L15" s="90"/>
      <c r="M15" s="222"/>
      <c r="N15" s="182">
        <f>K15/100</f>
        <v>0.85</v>
      </c>
      <c r="O15" s="86">
        <f t="shared" si="0"/>
        <v>31.45</v>
      </c>
      <c r="P15" s="320" t="s">
        <v>137</v>
      </c>
      <c r="Q15" s="101" t="s">
        <v>230</v>
      </c>
      <c r="R15" s="101">
        <v>55</v>
      </c>
      <c r="S15" s="102"/>
      <c r="T15" s="102">
        <f>R15/55</f>
        <v>1</v>
      </c>
      <c r="U15" s="102"/>
      <c r="V15" s="178">
        <f t="shared" ref="V15" si="6">R15*$J$2/1000</f>
        <v>20.350000000000001</v>
      </c>
      <c r="W15" s="349" t="s">
        <v>177</v>
      </c>
      <c r="X15" s="164" t="s">
        <v>139</v>
      </c>
      <c r="Y15" s="164">
        <v>55</v>
      </c>
      <c r="Z15" s="164">
        <f>Y15/55</f>
        <v>1</v>
      </c>
      <c r="AA15" s="164"/>
      <c r="AB15" s="164"/>
      <c r="AC15" s="86">
        <f t="shared" si="3"/>
        <v>20.350000000000001</v>
      </c>
      <c r="AD15" s="382" t="s">
        <v>179</v>
      </c>
      <c r="AE15" s="279" t="s">
        <v>231</v>
      </c>
      <c r="AF15" s="279">
        <v>15</v>
      </c>
      <c r="AG15" s="280"/>
      <c r="AH15" s="281">
        <f>AF15/35</f>
        <v>0.42857142857142855</v>
      </c>
      <c r="AI15" s="280"/>
      <c r="AJ15" s="86">
        <f t="shared" ref="AJ15:AJ21" si="7">AF15*$J$2/1000</f>
        <v>5.55</v>
      </c>
    </row>
    <row r="16" spans="1:42" s="79" customFormat="1" ht="15" x14ac:dyDescent="0.3">
      <c r="A16" s="335"/>
      <c r="B16" s="350"/>
      <c r="C16" s="164" t="s">
        <v>57</v>
      </c>
      <c r="D16" s="163">
        <v>15</v>
      </c>
      <c r="E16" s="213"/>
      <c r="F16" s="163"/>
      <c r="G16" s="163">
        <f>D16/100</f>
        <v>0.15</v>
      </c>
      <c r="H16" s="100">
        <f t="shared" si="2"/>
        <v>5.55</v>
      </c>
      <c r="I16" s="321"/>
      <c r="J16" s="164" t="s">
        <v>57</v>
      </c>
      <c r="K16" s="163">
        <v>5</v>
      </c>
      <c r="L16" s="90"/>
      <c r="M16" s="222"/>
      <c r="N16" s="182">
        <f>K16/100</f>
        <v>0.05</v>
      </c>
      <c r="O16" s="86">
        <f t="shared" si="0"/>
        <v>1.85</v>
      </c>
      <c r="P16" s="321"/>
      <c r="Q16" s="101"/>
      <c r="R16" s="101"/>
      <c r="S16" s="102"/>
      <c r="T16" s="102"/>
      <c r="U16" s="102"/>
      <c r="V16" s="178"/>
      <c r="W16" s="349"/>
      <c r="X16" s="164" t="s">
        <v>69</v>
      </c>
      <c r="Y16" s="164">
        <v>35</v>
      </c>
      <c r="Z16" s="164"/>
      <c r="AA16" s="164"/>
      <c r="AB16" s="184">
        <f>Y16/100</f>
        <v>0.35</v>
      </c>
      <c r="AC16" s="86">
        <f t="shared" si="3"/>
        <v>12.95</v>
      </c>
      <c r="AD16" s="383"/>
      <c r="AE16" s="279" t="s">
        <v>100</v>
      </c>
      <c r="AF16" s="282">
        <v>40</v>
      </c>
      <c r="AG16" s="283"/>
      <c r="AH16" s="284"/>
      <c r="AI16" s="283">
        <f>AF16/100</f>
        <v>0.4</v>
      </c>
      <c r="AJ16" s="86">
        <f t="shared" si="7"/>
        <v>14.8</v>
      </c>
    </row>
    <row r="17" spans="1:36" s="79" customFormat="1" ht="15" x14ac:dyDescent="0.3">
      <c r="A17" s="335"/>
      <c r="B17" s="350"/>
      <c r="C17" s="164" t="s">
        <v>232</v>
      </c>
      <c r="D17" s="164">
        <v>10</v>
      </c>
      <c r="E17" s="168"/>
      <c r="F17" s="163">
        <f>D17/30</f>
        <v>0.33333333333333331</v>
      </c>
      <c r="G17" s="163"/>
      <c r="H17" s="100">
        <f t="shared" si="2"/>
        <v>3.7</v>
      </c>
      <c r="I17" s="321"/>
      <c r="J17" s="164" t="s">
        <v>142</v>
      </c>
      <c r="K17" s="164">
        <v>15</v>
      </c>
      <c r="L17" s="99">
        <f>K17/30</f>
        <v>0.5</v>
      </c>
      <c r="M17" s="222"/>
      <c r="N17" s="223"/>
      <c r="O17" s="86">
        <f t="shared" si="0"/>
        <v>5.55</v>
      </c>
      <c r="P17" s="321"/>
      <c r="Q17" s="101"/>
      <c r="R17" s="101"/>
      <c r="S17" s="102"/>
      <c r="T17" s="102"/>
      <c r="U17" s="102"/>
      <c r="V17" s="178"/>
      <c r="W17" s="349"/>
      <c r="X17" s="164" t="s">
        <v>131</v>
      </c>
      <c r="Y17" s="164">
        <v>5</v>
      </c>
      <c r="Z17" s="164"/>
      <c r="AA17" s="164">
        <f>Y17/50</f>
        <v>0.1</v>
      </c>
      <c r="AB17" s="184"/>
      <c r="AC17" s="86">
        <f t="shared" si="3"/>
        <v>1.85</v>
      </c>
      <c r="AD17" s="383"/>
      <c r="AE17" s="285" t="s">
        <v>57</v>
      </c>
      <c r="AF17" s="285">
        <v>25</v>
      </c>
      <c r="AG17" s="285"/>
      <c r="AH17" s="285"/>
      <c r="AI17" s="285">
        <f>AF17/100</f>
        <v>0.25</v>
      </c>
      <c r="AJ17" s="86">
        <f t="shared" si="7"/>
        <v>9.25</v>
      </c>
    </row>
    <row r="18" spans="1:36" s="79" customFormat="1" ht="15" x14ac:dyDescent="0.3">
      <c r="A18" s="335"/>
      <c r="B18" s="350"/>
      <c r="C18" s="164" t="s">
        <v>69</v>
      </c>
      <c r="D18" s="164">
        <v>35</v>
      </c>
      <c r="E18" s="168"/>
      <c r="F18" s="163"/>
      <c r="G18" s="164">
        <f>D18/100</f>
        <v>0.35</v>
      </c>
      <c r="H18" s="100">
        <f t="shared" si="2"/>
        <v>12.95</v>
      </c>
      <c r="I18" s="321"/>
      <c r="J18" s="164" t="s">
        <v>72</v>
      </c>
      <c r="K18" s="164">
        <v>5</v>
      </c>
      <c r="L18" s="90"/>
      <c r="M18" s="222">
        <f>K18/35</f>
        <v>0.14285714285714285</v>
      </c>
      <c r="N18" s="182"/>
      <c r="O18" s="86">
        <f t="shared" si="0"/>
        <v>1.85</v>
      </c>
      <c r="P18" s="321"/>
      <c r="Q18" s="101"/>
      <c r="R18" s="101"/>
      <c r="S18" s="102"/>
      <c r="T18" s="102"/>
      <c r="U18" s="102"/>
      <c r="V18" s="178"/>
      <c r="W18" s="349"/>
      <c r="X18" s="164" t="s">
        <v>72</v>
      </c>
      <c r="Y18" s="164">
        <v>15</v>
      </c>
      <c r="Z18" s="164"/>
      <c r="AA18" s="164">
        <f>Y18/35</f>
        <v>0.42857142857142855</v>
      </c>
      <c r="AB18" s="184"/>
      <c r="AC18" s="86">
        <f t="shared" si="3"/>
        <v>5.55</v>
      </c>
      <c r="AD18" s="383"/>
      <c r="AE18" s="285" t="s">
        <v>135</v>
      </c>
      <c r="AF18" s="285">
        <v>0.6</v>
      </c>
      <c r="AG18" s="285"/>
      <c r="AH18" s="285"/>
      <c r="AI18" s="285"/>
      <c r="AJ18" s="86">
        <f t="shared" si="7"/>
        <v>0.222</v>
      </c>
    </row>
    <row r="19" spans="1:36" s="79" customFormat="1" ht="15" x14ac:dyDescent="0.3">
      <c r="A19" s="335"/>
      <c r="B19" s="350"/>
      <c r="C19" s="173"/>
      <c r="D19" s="159"/>
      <c r="E19" s="159"/>
      <c r="F19" s="163"/>
      <c r="G19" s="164"/>
      <c r="H19" s="100"/>
      <c r="I19" s="321"/>
      <c r="J19" s="90" t="s">
        <v>59</v>
      </c>
      <c r="K19" s="90">
        <v>0.6</v>
      </c>
      <c r="L19" s="90"/>
      <c r="M19" s="222"/>
      <c r="N19" s="182"/>
      <c r="O19" s="100">
        <f t="shared" si="0"/>
        <v>0.222</v>
      </c>
      <c r="P19" s="321"/>
      <c r="Q19" s="101"/>
      <c r="R19" s="101"/>
      <c r="S19" s="102"/>
      <c r="T19" s="102"/>
      <c r="U19" s="102"/>
      <c r="V19" s="178"/>
      <c r="W19" s="349"/>
      <c r="X19" s="191" t="s">
        <v>57</v>
      </c>
      <c r="Y19" s="101">
        <v>15</v>
      </c>
      <c r="Z19" s="101"/>
      <c r="AA19" s="101"/>
      <c r="AB19" s="286">
        <f>Y19/100</f>
        <v>0.15</v>
      </c>
      <c r="AC19" s="86">
        <f t="shared" si="3"/>
        <v>5.55</v>
      </c>
      <c r="AD19" s="383"/>
      <c r="AE19" s="287"/>
      <c r="AF19" s="287"/>
      <c r="AG19" s="287"/>
      <c r="AH19" s="287"/>
      <c r="AI19" s="285"/>
      <c r="AJ19" s="86">
        <f t="shared" si="7"/>
        <v>0</v>
      </c>
    </row>
    <row r="20" spans="1:36" s="79" customFormat="1" ht="15" x14ac:dyDescent="0.3">
      <c r="A20" s="336"/>
      <c r="B20" s="350"/>
      <c r="C20" s="101"/>
      <c r="D20" s="101"/>
      <c r="E20" s="101"/>
      <c r="F20" s="101"/>
      <c r="G20" s="101"/>
      <c r="H20" s="100"/>
      <c r="I20" s="322"/>
      <c r="J20" s="92"/>
      <c r="K20" s="92"/>
      <c r="L20" s="93"/>
      <c r="M20" s="221"/>
      <c r="N20" s="223"/>
      <c r="O20" s="86"/>
      <c r="P20" s="322"/>
      <c r="Q20" s="101"/>
      <c r="R20" s="101"/>
      <c r="S20" s="102"/>
      <c r="T20" s="102"/>
      <c r="U20" s="102"/>
      <c r="V20" s="178"/>
      <c r="W20" s="349"/>
      <c r="X20" s="101"/>
      <c r="Y20" s="101"/>
      <c r="Z20" s="101"/>
      <c r="AA20" s="101"/>
      <c r="AB20" s="286"/>
      <c r="AC20" s="86"/>
      <c r="AD20" s="384"/>
      <c r="AE20" s="285"/>
      <c r="AF20" s="285"/>
      <c r="AG20" s="285"/>
      <c r="AH20" s="285"/>
      <c r="AI20" s="285"/>
      <c r="AJ20" s="86">
        <f t="shared" si="7"/>
        <v>0</v>
      </c>
    </row>
    <row r="21" spans="1:36" s="79" customFormat="1" ht="15" customHeight="1" x14ac:dyDescent="0.3">
      <c r="A21" s="334" t="s">
        <v>63</v>
      </c>
      <c r="B21" s="350" t="s">
        <v>52</v>
      </c>
      <c r="C21" s="104" t="s">
        <v>52</v>
      </c>
      <c r="D21" s="90">
        <v>75</v>
      </c>
      <c r="E21" s="91"/>
      <c r="F21" s="110">
        <f t="shared" ref="F21" si="8">D21*$H$2/1000</f>
        <v>0</v>
      </c>
      <c r="G21" s="180">
        <f>D21/100</f>
        <v>0.75</v>
      </c>
      <c r="H21" s="100">
        <f t="shared" ref="H21:H24" si="9">D21*$J$2/1000</f>
        <v>27.75</v>
      </c>
      <c r="I21" s="320" t="s">
        <v>52</v>
      </c>
      <c r="J21" s="104" t="s">
        <v>52</v>
      </c>
      <c r="K21" s="90">
        <v>75</v>
      </c>
      <c r="L21" s="91"/>
      <c r="M21" s="110">
        <f t="shared" ref="M21" si="10">K21*$H$2/1000</f>
        <v>0</v>
      </c>
      <c r="N21" s="164">
        <f>K21/100</f>
        <v>0.75</v>
      </c>
      <c r="O21" s="86">
        <f>K21*$J$2/1000</f>
        <v>27.75</v>
      </c>
      <c r="P21" s="320"/>
      <c r="Q21" s="104"/>
      <c r="R21" s="90"/>
      <c r="S21" s="91"/>
      <c r="T21" s="86"/>
      <c r="U21" s="164"/>
      <c r="V21" s="86"/>
      <c r="W21" s="349" t="s">
        <v>52</v>
      </c>
      <c r="X21" s="104" t="s">
        <v>52</v>
      </c>
      <c r="Y21" s="90">
        <v>75</v>
      </c>
      <c r="Z21" s="90"/>
      <c r="AA21" s="110">
        <f t="shared" ref="AA21" si="11">Y21*$H$2/1000</f>
        <v>0</v>
      </c>
      <c r="AB21" s="164">
        <f>Y21/100</f>
        <v>0.75</v>
      </c>
      <c r="AC21" s="86">
        <f t="shared" ref="AC21:AC24" si="12">Y21*$J$2/1000</f>
        <v>27.75</v>
      </c>
      <c r="AD21" s="356" t="s">
        <v>249</v>
      </c>
      <c r="AE21" s="66" t="s">
        <v>250</v>
      </c>
      <c r="AF21" s="83">
        <v>75</v>
      </c>
      <c r="AG21" s="90"/>
      <c r="AH21" s="110">
        <f t="shared" ref="AH21" si="13">AF21*$H$2/1000</f>
        <v>0</v>
      </c>
      <c r="AI21" s="164">
        <f>AF21/100</f>
        <v>0.75</v>
      </c>
      <c r="AJ21" s="86">
        <f t="shared" si="7"/>
        <v>27.75</v>
      </c>
    </row>
    <row r="22" spans="1:36" s="79" customFormat="1" ht="15" x14ac:dyDescent="0.3">
      <c r="A22" s="335"/>
      <c r="B22" s="350"/>
      <c r="C22" s="90"/>
      <c r="D22" s="90"/>
      <c r="E22" s="91"/>
      <c r="F22" s="110"/>
      <c r="G22" s="180"/>
      <c r="H22" s="100">
        <f t="shared" si="9"/>
        <v>0</v>
      </c>
      <c r="I22" s="321"/>
      <c r="J22" s="90"/>
      <c r="K22" s="90"/>
      <c r="L22" s="91"/>
      <c r="M22" s="110"/>
      <c r="N22" s="164"/>
      <c r="O22" s="86">
        <f t="shared" ref="O22:O24" si="14">K22*$J$2/1000</f>
        <v>0</v>
      </c>
      <c r="P22" s="321"/>
      <c r="Q22" s="90"/>
      <c r="R22" s="90"/>
      <c r="S22" s="91"/>
      <c r="T22" s="86"/>
      <c r="U22" s="164"/>
      <c r="V22" s="86"/>
      <c r="W22" s="349"/>
      <c r="X22" s="90"/>
      <c r="Y22" s="90"/>
      <c r="Z22" s="90"/>
      <c r="AA22" s="110"/>
      <c r="AB22" s="164"/>
      <c r="AC22" s="86">
        <f t="shared" si="12"/>
        <v>0</v>
      </c>
      <c r="AD22" s="357"/>
      <c r="AE22" s="83"/>
      <c r="AF22" s="83"/>
      <c r="AG22" s="90"/>
      <c r="AH22" s="110"/>
      <c r="AI22" s="164"/>
      <c r="AJ22" s="86"/>
    </row>
    <row r="23" spans="1:36" s="79" customFormat="1" ht="15" x14ac:dyDescent="0.3">
      <c r="A23" s="335"/>
      <c r="B23" s="350"/>
      <c r="C23" s="90"/>
      <c r="D23" s="90"/>
      <c r="E23" s="91"/>
      <c r="F23" s="110"/>
      <c r="G23" s="180"/>
      <c r="H23" s="100">
        <f t="shared" si="9"/>
        <v>0</v>
      </c>
      <c r="I23" s="321"/>
      <c r="J23" s="90"/>
      <c r="K23" s="90"/>
      <c r="L23" s="91"/>
      <c r="M23" s="110"/>
      <c r="N23" s="164"/>
      <c r="O23" s="86">
        <f t="shared" si="14"/>
        <v>0</v>
      </c>
      <c r="P23" s="321"/>
      <c r="Q23" s="90"/>
      <c r="R23" s="90"/>
      <c r="S23" s="91"/>
      <c r="T23" s="86"/>
      <c r="U23" s="164"/>
      <c r="V23" s="86"/>
      <c r="W23" s="349"/>
      <c r="X23" s="90"/>
      <c r="Y23" s="90"/>
      <c r="Z23" s="90"/>
      <c r="AA23" s="110"/>
      <c r="AB23" s="164"/>
      <c r="AC23" s="86">
        <f t="shared" si="12"/>
        <v>0</v>
      </c>
      <c r="AD23" s="357"/>
      <c r="AE23" s="83"/>
      <c r="AF23" s="83"/>
      <c r="AG23" s="90"/>
      <c r="AH23" s="110"/>
      <c r="AI23" s="164"/>
      <c r="AJ23" s="86"/>
    </row>
    <row r="24" spans="1:36" s="79" customFormat="1" ht="15" x14ac:dyDescent="0.3">
      <c r="A24" s="336"/>
      <c r="B24" s="350"/>
      <c r="C24" s="90"/>
      <c r="D24" s="90"/>
      <c r="E24" s="91"/>
      <c r="F24" s="110"/>
      <c r="G24" s="180"/>
      <c r="H24" s="100">
        <f t="shared" si="9"/>
        <v>0</v>
      </c>
      <c r="I24" s="322"/>
      <c r="J24" s="90"/>
      <c r="K24" s="90"/>
      <c r="L24" s="91"/>
      <c r="M24" s="110"/>
      <c r="N24" s="164"/>
      <c r="O24" s="86">
        <f t="shared" si="14"/>
        <v>0</v>
      </c>
      <c r="P24" s="322"/>
      <c r="Q24" s="90"/>
      <c r="R24" s="90"/>
      <c r="S24" s="91"/>
      <c r="T24" s="86"/>
      <c r="U24" s="164"/>
      <c r="V24" s="86"/>
      <c r="W24" s="349"/>
      <c r="X24" s="90"/>
      <c r="Y24" s="90"/>
      <c r="Z24" s="90"/>
      <c r="AA24" s="110"/>
      <c r="AB24" s="164"/>
      <c r="AC24" s="86">
        <f t="shared" si="12"/>
        <v>0</v>
      </c>
      <c r="AD24" s="358"/>
      <c r="AE24" s="83"/>
      <c r="AF24" s="83"/>
      <c r="AG24" s="90"/>
      <c r="AH24" s="110"/>
      <c r="AI24" s="164"/>
      <c r="AJ24" s="86"/>
    </row>
    <row r="25" spans="1:36" s="79" customFormat="1" ht="15" customHeight="1" x14ac:dyDescent="0.3">
      <c r="A25" s="341" t="s">
        <v>49</v>
      </c>
      <c r="B25" s="344" t="s">
        <v>173</v>
      </c>
      <c r="C25" s="101" t="s">
        <v>56</v>
      </c>
      <c r="D25" s="92">
        <v>35</v>
      </c>
      <c r="E25" s="93"/>
      <c r="F25" s="93"/>
      <c r="G25" s="182">
        <f>D25/100</f>
        <v>0.35</v>
      </c>
      <c r="H25" s="86">
        <f t="shared" si="2"/>
        <v>12.95</v>
      </c>
      <c r="I25" s="349" t="s">
        <v>141</v>
      </c>
      <c r="J25" s="172" t="s">
        <v>85</v>
      </c>
      <c r="K25" s="101">
        <v>0.6</v>
      </c>
      <c r="L25" s="101"/>
      <c r="M25" s="101"/>
      <c r="N25" s="164"/>
      <c r="O25" s="86">
        <f t="shared" ref="O25:O26" si="15">K25*$J$2/1000</f>
        <v>0.222</v>
      </c>
      <c r="P25" s="320" t="s">
        <v>97</v>
      </c>
      <c r="Q25" s="92"/>
      <c r="R25" s="92"/>
      <c r="S25" s="93"/>
      <c r="T25" s="93"/>
      <c r="U25" s="164"/>
      <c r="V25" s="178"/>
      <c r="W25" s="349" t="s">
        <v>254</v>
      </c>
      <c r="X25" s="172" t="s">
        <v>233</v>
      </c>
      <c r="Y25" s="101">
        <v>12</v>
      </c>
      <c r="Z25" s="101">
        <f>Y25/20</f>
        <v>0.6</v>
      </c>
      <c r="AA25" s="101"/>
      <c r="AB25" s="164"/>
      <c r="AC25" s="86">
        <f t="shared" si="3"/>
        <v>4.4400000000000004</v>
      </c>
      <c r="AD25" s="349" t="s">
        <v>180</v>
      </c>
      <c r="AE25" s="172" t="s">
        <v>82</v>
      </c>
      <c r="AF25" s="101">
        <v>25</v>
      </c>
      <c r="AG25" s="101"/>
      <c r="AH25" s="101"/>
      <c r="AI25" s="164">
        <f>AF25/100</f>
        <v>0.25</v>
      </c>
      <c r="AJ25" s="86">
        <f t="shared" ref="AJ25:AJ27" si="16">AF25*$J$2/1000</f>
        <v>9.25</v>
      </c>
    </row>
    <row r="26" spans="1:36" s="79" customFormat="1" ht="15" x14ac:dyDescent="0.3">
      <c r="A26" s="342"/>
      <c r="B26" s="345"/>
      <c r="C26" s="101" t="s">
        <v>104</v>
      </c>
      <c r="D26" s="92">
        <v>5</v>
      </c>
      <c r="E26" s="93"/>
      <c r="F26" s="93"/>
      <c r="G26" s="182">
        <f>D26/100</f>
        <v>0.05</v>
      </c>
      <c r="H26" s="86">
        <f t="shared" si="2"/>
        <v>1.85</v>
      </c>
      <c r="I26" s="349"/>
      <c r="J26" s="172" t="s">
        <v>36</v>
      </c>
      <c r="K26" s="172">
        <v>5</v>
      </c>
      <c r="L26" s="101"/>
      <c r="M26" s="164"/>
      <c r="N26" s="101"/>
      <c r="O26" s="86">
        <f t="shared" si="15"/>
        <v>1.85</v>
      </c>
      <c r="P26" s="321"/>
      <c r="Q26" s="92"/>
      <c r="R26" s="92"/>
      <c r="S26" s="93"/>
      <c r="T26" s="93"/>
      <c r="U26" s="164"/>
      <c r="V26" s="178"/>
      <c r="W26" s="349"/>
      <c r="X26" s="172" t="s">
        <v>80</v>
      </c>
      <c r="Y26" s="172">
        <v>15</v>
      </c>
      <c r="Z26" s="101"/>
      <c r="AA26" s="164"/>
      <c r="AB26" s="101"/>
      <c r="AC26" s="86">
        <f t="shared" si="3"/>
        <v>5.55</v>
      </c>
      <c r="AD26" s="349"/>
      <c r="AE26" s="172" t="s">
        <v>36</v>
      </c>
      <c r="AF26" s="172">
        <v>5</v>
      </c>
      <c r="AG26" s="101"/>
      <c r="AH26" s="164"/>
      <c r="AI26" s="101"/>
      <c r="AJ26" s="86">
        <f t="shared" si="16"/>
        <v>1.85</v>
      </c>
    </row>
    <row r="27" spans="1:36" s="79" customFormat="1" ht="15" x14ac:dyDescent="0.3">
      <c r="A27" s="342"/>
      <c r="B27" s="345"/>
      <c r="C27" s="99" t="s">
        <v>68</v>
      </c>
      <c r="D27" s="92">
        <v>5</v>
      </c>
      <c r="E27" s="93"/>
      <c r="F27" s="93"/>
      <c r="G27" s="93"/>
      <c r="H27" s="86">
        <f t="shared" si="2"/>
        <v>1.85</v>
      </c>
      <c r="I27" s="349"/>
      <c r="J27" s="172"/>
      <c r="K27" s="172"/>
      <c r="L27" s="172"/>
      <c r="M27" s="172"/>
      <c r="N27" s="164"/>
      <c r="O27" s="86"/>
      <c r="P27" s="321"/>
      <c r="Q27" s="92"/>
      <c r="R27" s="92"/>
      <c r="S27" s="93"/>
      <c r="T27" s="93"/>
      <c r="U27" s="93"/>
      <c r="V27" s="178"/>
      <c r="W27" s="349"/>
      <c r="X27" s="172" t="s">
        <v>234</v>
      </c>
      <c r="Y27" s="172">
        <v>3</v>
      </c>
      <c r="Z27" s="172"/>
      <c r="AA27" s="172"/>
      <c r="AB27" s="164"/>
      <c r="AC27" s="86">
        <f t="shared" si="3"/>
        <v>1.1100000000000001</v>
      </c>
      <c r="AD27" s="349"/>
      <c r="AE27" s="172" t="s">
        <v>67</v>
      </c>
      <c r="AF27" s="172">
        <v>10</v>
      </c>
      <c r="AG27" s="172"/>
      <c r="AH27" s="172"/>
      <c r="AI27" s="164"/>
      <c r="AJ27" s="86">
        <f t="shared" si="16"/>
        <v>3.7</v>
      </c>
    </row>
    <row r="28" spans="1:36" s="79" customFormat="1" ht="15" x14ac:dyDescent="0.3">
      <c r="A28" s="342"/>
      <c r="B28" s="345"/>
      <c r="C28" s="92" t="s">
        <v>235</v>
      </c>
      <c r="D28" s="92"/>
      <c r="E28" s="93"/>
      <c r="F28" s="93"/>
      <c r="G28" s="93"/>
      <c r="H28" s="86">
        <f t="shared" si="2"/>
        <v>0</v>
      </c>
      <c r="I28" s="349"/>
      <c r="J28" s="172"/>
      <c r="K28" s="172"/>
      <c r="L28" s="215"/>
      <c r="M28" s="172"/>
      <c r="N28" s="172"/>
      <c r="O28" s="86"/>
      <c r="P28" s="321"/>
      <c r="Q28" s="92"/>
      <c r="R28" s="92"/>
      <c r="S28" s="93"/>
      <c r="T28" s="93"/>
      <c r="U28" s="93"/>
      <c r="V28" s="192"/>
      <c r="W28" s="349"/>
      <c r="X28" s="172"/>
      <c r="Y28" s="172"/>
      <c r="Z28" s="215"/>
      <c r="AA28" s="172"/>
      <c r="AB28" s="172"/>
      <c r="AC28" s="86"/>
      <c r="AD28" s="349"/>
      <c r="AE28" s="172"/>
      <c r="AF28" s="172"/>
      <c r="AG28" s="215"/>
      <c r="AH28" s="172"/>
      <c r="AI28" s="172"/>
      <c r="AJ28" s="86"/>
    </row>
    <row r="29" spans="1:36" s="79" customFormat="1" ht="15" x14ac:dyDescent="0.3">
      <c r="A29" s="343"/>
      <c r="B29" s="346"/>
      <c r="C29" s="92"/>
      <c r="D29" s="92"/>
      <c r="E29" s="93"/>
      <c r="F29" s="93"/>
      <c r="G29" s="93"/>
      <c r="H29" s="86"/>
      <c r="I29" s="349"/>
      <c r="J29" s="172"/>
      <c r="K29" s="172"/>
      <c r="L29" s="215"/>
      <c r="M29" s="172"/>
      <c r="N29" s="172"/>
      <c r="O29" s="193"/>
      <c r="P29" s="322"/>
      <c r="Q29" s="92"/>
      <c r="R29" s="92"/>
      <c r="S29" s="93"/>
      <c r="T29" s="93"/>
      <c r="U29" s="93"/>
      <c r="V29" s="192"/>
      <c r="W29" s="349"/>
      <c r="X29" s="172"/>
      <c r="Y29" s="172"/>
      <c r="Z29" s="215"/>
      <c r="AA29" s="172"/>
      <c r="AB29" s="172"/>
      <c r="AC29" s="193"/>
      <c r="AD29" s="349"/>
      <c r="AE29" s="172"/>
      <c r="AF29" s="172"/>
      <c r="AG29" s="215"/>
      <c r="AH29" s="172"/>
      <c r="AI29" s="172"/>
      <c r="AJ29" s="193"/>
    </row>
    <row r="30" spans="1:36" s="79" customFormat="1" ht="16.2" customHeight="1" x14ac:dyDescent="0.25">
      <c r="A30" s="326" t="s">
        <v>4</v>
      </c>
      <c r="B30" s="327"/>
      <c r="C30" s="20"/>
      <c r="D30" s="75"/>
      <c r="E30" s="169"/>
      <c r="F30" s="158"/>
      <c r="G30" s="158"/>
      <c r="H30" s="86"/>
      <c r="I30" s="81" t="s">
        <v>4</v>
      </c>
      <c r="J30" s="20"/>
      <c r="K30" s="20"/>
      <c r="L30" s="25"/>
      <c r="M30" s="25"/>
      <c r="N30" s="25"/>
      <c r="O30" s="11"/>
      <c r="P30" s="76" t="s">
        <v>4</v>
      </c>
      <c r="Q30" s="20">
        <v>1</v>
      </c>
      <c r="R30" s="20"/>
      <c r="S30" s="25"/>
      <c r="T30" s="25"/>
      <c r="U30" s="25"/>
      <c r="V30" s="82"/>
      <c r="W30" s="76" t="s">
        <v>4</v>
      </c>
      <c r="X30" s="20"/>
      <c r="Y30" s="20"/>
      <c r="Z30" s="25"/>
      <c r="AA30" s="25"/>
      <c r="AB30" s="25"/>
      <c r="AC30" s="11"/>
      <c r="AD30" s="76" t="s">
        <v>4</v>
      </c>
      <c r="AE30" s="20"/>
      <c r="AF30" s="20"/>
      <c r="AG30" s="25"/>
      <c r="AH30" s="25"/>
      <c r="AI30" s="25"/>
      <c r="AJ30" s="11"/>
    </row>
    <row r="31" spans="1:36" s="79" customFormat="1" ht="16.95" customHeight="1" thickBot="1" x14ac:dyDescent="0.3">
      <c r="A31" s="328" t="s">
        <v>1</v>
      </c>
      <c r="B31" s="329"/>
      <c r="C31" s="77"/>
      <c r="D31" s="21"/>
      <c r="E31" s="21"/>
      <c r="F31" s="21"/>
      <c r="G31" s="21"/>
      <c r="H31" s="21"/>
      <c r="I31" s="54" t="s">
        <v>1</v>
      </c>
      <c r="J31" s="77"/>
      <c r="K31" s="21"/>
      <c r="L31" s="26"/>
      <c r="M31" s="26"/>
      <c r="N31" s="26"/>
      <c r="O31" s="12"/>
      <c r="P31" s="61" t="s">
        <v>5</v>
      </c>
      <c r="Q31" s="77"/>
      <c r="R31" s="21"/>
      <c r="S31" s="26"/>
      <c r="T31" s="26"/>
      <c r="U31" s="26"/>
      <c r="V31" s="185"/>
      <c r="W31" s="61" t="s">
        <v>1</v>
      </c>
      <c r="X31" s="77" t="s">
        <v>144</v>
      </c>
      <c r="Y31" s="21"/>
      <c r="Z31" s="26"/>
      <c r="AA31" s="26"/>
      <c r="AB31" s="26"/>
      <c r="AC31" s="12"/>
      <c r="AD31" s="61" t="s">
        <v>1</v>
      </c>
      <c r="AE31" s="77"/>
      <c r="AF31" s="21"/>
      <c r="AG31" s="26"/>
      <c r="AH31" s="26"/>
      <c r="AI31" s="26"/>
      <c r="AJ31" s="11"/>
    </row>
    <row r="32" spans="1:36" s="79" customFormat="1" x14ac:dyDescent="0.3">
      <c r="A32" s="375" t="s">
        <v>6</v>
      </c>
      <c r="B32" s="347" t="s">
        <v>7</v>
      </c>
      <c r="C32" s="348"/>
      <c r="D32" s="13"/>
      <c r="E32" s="13"/>
      <c r="F32" s="13"/>
      <c r="G32" s="13"/>
      <c r="H32" s="13"/>
      <c r="I32" s="347" t="s">
        <v>7</v>
      </c>
      <c r="J32" s="348"/>
      <c r="K32" s="13"/>
      <c r="L32" s="13"/>
      <c r="M32" s="13"/>
      <c r="N32" s="13"/>
      <c r="O32" s="13"/>
      <c r="P32" s="13"/>
      <c r="Q32" s="347" t="s">
        <v>7</v>
      </c>
      <c r="R32" s="348"/>
      <c r="S32" s="13"/>
      <c r="T32" s="13"/>
      <c r="U32" s="13"/>
      <c r="V32" s="13"/>
      <c r="W32" s="13"/>
      <c r="X32" s="13"/>
      <c r="Y32" s="347" t="s">
        <v>7</v>
      </c>
      <c r="Z32" s="348"/>
      <c r="AA32" s="13"/>
      <c r="AB32" s="27"/>
      <c r="AC32" s="27"/>
      <c r="AD32" s="27"/>
      <c r="AE32" s="27"/>
      <c r="AF32" s="14"/>
      <c r="AG32" s="347" t="s">
        <v>7</v>
      </c>
      <c r="AH32" s="348"/>
      <c r="AI32" s="13"/>
      <c r="AJ32" s="13"/>
    </row>
    <row r="33" spans="1:36" s="99" customFormat="1" ht="15" x14ac:dyDescent="0.3">
      <c r="A33" s="376"/>
      <c r="B33" s="325" t="s">
        <v>129</v>
      </c>
      <c r="C33" s="325"/>
      <c r="D33" s="210">
        <f>SUM(E5:E26)</f>
        <v>5.3529411764705879</v>
      </c>
      <c r="E33" s="97"/>
      <c r="F33" s="97"/>
      <c r="G33" s="97"/>
      <c r="H33" s="90"/>
      <c r="I33" s="325" t="s">
        <v>129</v>
      </c>
      <c r="J33" s="325"/>
      <c r="K33" s="210">
        <f>SUM(L5:L26)</f>
        <v>5.5</v>
      </c>
      <c r="L33" s="97"/>
      <c r="M33" s="97"/>
      <c r="N33" s="97"/>
      <c r="O33" s="90"/>
      <c r="P33" s="325" t="s">
        <v>129</v>
      </c>
      <c r="Q33" s="325"/>
      <c r="R33" s="210">
        <f>SUM(S5:S26)</f>
        <v>5</v>
      </c>
      <c r="S33" s="194"/>
      <c r="T33" s="97"/>
      <c r="U33" s="97"/>
      <c r="V33" s="90"/>
      <c r="W33" s="325" t="s">
        <v>129</v>
      </c>
      <c r="X33" s="325"/>
      <c r="Y33" s="210">
        <f>SUM(Z5:Z26)</f>
        <v>6.1</v>
      </c>
      <c r="Z33" s="195"/>
      <c r="AA33" s="98"/>
      <c r="AB33" s="98"/>
      <c r="AC33" s="196"/>
      <c r="AD33" s="325" t="s">
        <v>129</v>
      </c>
      <c r="AE33" s="325"/>
      <c r="AF33" s="210">
        <f>SUM(AG5:AG26)</f>
        <v>5.0070588235294116</v>
      </c>
      <c r="AG33" s="195"/>
      <c r="AH33" s="98"/>
      <c r="AI33" s="98"/>
      <c r="AJ33" s="196"/>
    </row>
    <row r="34" spans="1:36" s="99" customFormat="1" ht="15" x14ac:dyDescent="0.3">
      <c r="A34" s="376"/>
      <c r="B34" s="325" t="s">
        <v>130</v>
      </c>
      <c r="C34" s="325"/>
      <c r="D34" s="197">
        <f>SUM(F7:F26)</f>
        <v>2.3904761904761909</v>
      </c>
      <c r="E34" s="197"/>
      <c r="F34" s="198"/>
      <c r="G34" s="198"/>
      <c r="H34" s="90"/>
      <c r="I34" s="325" t="s">
        <v>130</v>
      </c>
      <c r="J34" s="325"/>
      <c r="K34" s="197">
        <f>SUM(M7:M26)</f>
        <v>2.0678571428571431</v>
      </c>
      <c r="L34" s="197"/>
      <c r="M34" s="198"/>
      <c r="N34" s="198"/>
      <c r="O34" s="90"/>
      <c r="P34" s="325" t="s">
        <v>130</v>
      </c>
      <c r="Q34" s="325"/>
      <c r="R34" s="197">
        <f>SUM(T6:T26)</f>
        <v>2.4155844155844157</v>
      </c>
      <c r="S34" s="197"/>
      <c r="T34" s="198"/>
      <c r="U34" s="198"/>
      <c r="V34" s="90"/>
      <c r="W34" s="325" t="s">
        <v>130</v>
      </c>
      <c r="X34" s="325"/>
      <c r="Y34" s="197">
        <f>SUM(AA7:AA26)</f>
        <v>2.2160714285714285</v>
      </c>
      <c r="Z34" s="199"/>
      <c r="AA34" s="200"/>
      <c r="AB34" s="200"/>
      <c r="AC34" s="196"/>
      <c r="AD34" s="325" t="s">
        <v>130</v>
      </c>
      <c r="AE34" s="325"/>
      <c r="AF34" s="197">
        <f>SUM(AH7:AH26)</f>
        <v>3.1696428571428568</v>
      </c>
      <c r="AG34" s="199"/>
      <c r="AH34" s="200"/>
      <c r="AI34" s="200"/>
      <c r="AJ34" s="196"/>
    </row>
    <row r="35" spans="1:36" s="99" customFormat="1" ht="15" x14ac:dyDescent="0.3">
      <c r="A35" s="376"/>
      <c r="B35" s="325" t="s">
        <v>28</v>
      </c>
      <c r="C35" s="325"/>
      <c r="D35" s="197">
        <f>SUM(G7:G26)</f>
        <v>1.6559999999999999</v>
      </c>
      <c r="E35" s="198"/>
      <c r="F35" s="198"/>
      <c r="G35" s="198"/>
      <c r="H35" s="90"/>
      <c r="I35" s="325" t="s">
        <v>28</v>
      </c>
      <c r="J35" s="325"/>
      <c r="K35" s="197">
        <f>SUM(N7:N26)</f>
        <v>1.95</v>
      </c>
      <c r="L35" s="198"/>
      <c r="M35" s="198"/>
      <c r="N35" s="198"/>
      <c r="O35" s="90"/>
      <c r="P35" s="325" t="s">
        <v>28</v>
      </c>
      <c r="Q35" s="325"/>
      <c r="R35" s="197">
        <f>SUM(U7:U26)</f>
        <v>1.3859999999999999</v>
      </c>
      <c r="S35" s="198"/>
      <c r="T35" s="198"/>
      <c r="U35" s="198"/>
      <c r="V35" s="90"/>
      <c r="W35" s="325" t="s">
        <v>28</v>
      </c>
      <c r="X35" s="325"/>
      <c r="Y35" s="197">
        <f>SUM(AB7:AB26)</f>
        <v>1.25</v>
      </c>
      <c r="Z35" s="200"/>
      <c r="AA35" s="200"/>
      <c r="AB35" s="200"/>
      <c r="AC35" s="196"/>
      <c r="AD35" s="325" t="s">
        <v>28</v>
      </c>
      <c r="AE35" s="325"/>
      <c r="AF35" s="197">
        <f>SUM(AI7:AI26)</f>
        <v>1.8</v>
      </c>
      <c r="AG35" s="200"/>
      <c r="AH35" s="200"/>
      <c r="AI35" s="200"/>
      <c r="AJ35" s="196"/>
    </row>
    <row r="36" spans="1:36" s="99" customFormat="1" ht="15" x14ac:dyDescent="0.3">
      <c r="A36" s="377"/>
      <c r="B36" s="325" t="s">
        <v>26</v>
      </c>
      <c r="C36" s="325"/>
      <c r="D36" s="201"/>
      <c r="E36" s="201"/>
      <c r="F36" s="201"/>
      <c r="G36" s="201"/>
      <c r="H36" s="174"/>
      <c r="I36" s="325" t="s">
        <v>26</v>
      </c>
      <c r="J36" s="325"/>
      <c r="K36" s="201"/>
      <c r="L36" s="201"/>
      <c r="M36" s="201"/>
      <c r="N36" s="201"/>
      <c r="O36" s="174"/>
      <c r="P36" s="325" t="s">
        <v>26</v>
      </c>
      <c r="Q36" s="325"/>
      <c r="R36" s="201">
        <v>1</v>
      </c>
      <c r="S36" s="201"/>
      <c r="T36" s="201"/>
      <c r="U36" s="201"/>
      <c r="V36" s="174"/>
      <c r="W36" s="325" t="s">
        <v>26</v>
      </c>
      <c r="X36" s="325"/>
      <c r="Y36" s="201"/>
      <c r="Z36" s="202"/>
      <c r="AA36" s="202"/>
      <c r="AB36" s="202"/>
      <c r="AC36" s="203"/>
      <c r="AD36" s="325" t="s">
        <v>26</v>
      </c>
      <c r="AE36" s="325"/>
      <c r="AF36" s="201"/>
      <c r="AG36" s="202"/>
      <c r="AH36" s="202"/>
      <c r="AI36" s="202"/>
      <c r="AJ36" s="203"/>
    </row>
    <row r="37" spans="1:36" s="99" customFormat="1" ht="15" x14ac:dyDescent="0.3">
      <c r="A37" s="377"/>
      <c r="B37" s="323" t="s">
        <v>11</v>
      </c>
      <c r="C37" s="324"/>
      <c r="D37" s="201">
        <v>0</v>
      </c>
      <c r="E37" s="201"/>
      <c r="F37" s="201"/>
      <c r="G37" s="201"/>
      <c r="H37" s="174"/>
      <c r="I37" s="323" t="s">
        <v>11</v>
      </c>
      <c r="J37" s="324"/>
      <c r="K37" s="201"/>
      <c r="L37" s="201"/>
      <c r="M37" s="201"/>
      <c r="N37" s="201"/>
      <c r="O37" s="174"/>
      <c r="P37" s="323" t="s">
        <v>11</v>
      </c>
      <c r="Q37" s="324"/>
      <c r="R37" s="201">
        <v>0</v>
      </c>
      <c r="S37" s="201"/>
      <c r="T37" s="201"/>
      <c r="U37" s="201"/>
      <c r="V37" s="174"/>
      <c r="W37" s="323" t="s">
        <v>11</v>
      </c>
      <c r="X37" s="324"/>
      <c r="Y37" s="201">
        <v>1</v>
      </c>
      <c r="Z37" s="202"/>
      <c r="AA37" s="202"/>
      <c r="AB37" s="202"/>
      <c r="AC37" s="203"/>
      <c r="AD37" s="323" t="s">
        <v>11</v>
      </c>
      <c r="AE37" s="324"/>
      <c r="AF37" s="201"/>
      <c r="AG37" s="202"/>
      <c r="AH37" s="202"/>
      <c r="AI37" s="202"/>
      <c r="AJ37" s="203"/>
    </row>
    <row r="38" spans="1:36" s="99" customFormat="1" ht="15" x14ac:dyDescent="0.3">
      <c r="A38" s="377"/>
      <c r="B38" s="323" t="s">
        <v>12</v>
      </c>
      <c r="C38" s="324"/>
      <c r="D38" s="201">
        <v>2.5</v>
      </c>
      <c r="E38" s="201"/>
      <c r="F38" s="201"/>
      <c r="G38" s="201"/>
      <c r="H38" s="174"/>
      <c r="I38" s="323" t="s">
        <v>12</v>
      </c>
      <c r="J38" s="324"/>
      <c r="K38" s="201">
        <v>2.5</v>
      </c>
      <c r="L38" s="201"/>
      <c r="M38" s="201"/>
      <c r="N38" s="201"/>
      <c r="O38" s="174"/>
      <c r="P38" s="323" t="s">
        <v>12</v>
      </c>
      <c r="Q38" s="324"/>
      <c r="R38" s="201">
        <v>2.5</v>
      </c>
      <c r="S38" s="201"/>
      <c r="T38" s="201"/>
      <c r="U38" s="201"/>
      <c r="V38" s="174"/>
      <c r="W38" s="323" t="s">
        <v>12</v>
      </c>
      <c r="X38" s="324"/>
      <c r="Y38" s="201">
        <v>2.5</v>
      </c>
      <c r="Z38" s="202"/>
      <c r="AA38" s="202"/>
      <c r="AB38" s="202"/>
      <c r="AC38" s="203"/>
      <c r="AD38" s="323" t="s">
        <v>12</v>
      </c>
      <c r="AE38" s="324"/>
      <c r="AF38" s="201">
        <v>2.5</v>
      </c>
      <c r="AG38" s="202"/>
      <c r="AH38" s="202"/>
      <c r="AI38" s="202"/>
      <c r="AJ38" s="203"/>
    </row>
    <row r="39" spans="1:36" s="99" customFormat="1" ht="25.8" customHeight="1" thickBot="1" x14ac:dyDescent="0.35">
      <c r="A39" s="378"/>
      <c r="B39" s="340" t="s">
        <v>27</v>
      </c>
      <c r="C39" s="340"/>
      <c r="D39" s="30">
        <f>D33*70+D34*75+D35*25+D36*60+D37*120+D38*45</f>
        <v>707.89159663865541</v>
      </c>
      <c r="E39" s="204"/>
      <c r="F39" s="205"/>
      <c r="G39" s="205"/>
      <c r="H39" s="206"/>
      <c r="I39" s="340" t="s">
        <v>27</v>
      </c>
      <c r="J39" s="340"/>
      <c r="K39" s="30">
        <f>K33*70+K34*75+K35*25+K36*60+K37*120+K38*45</f>
        <v>701.33928571428578</v>
      </c>
      <c r="L39" s="204"/>
      <c r="M39" s="204"/>
      <c r="N39" s="204"/>
      <c r="O39" s="206"/>
      <c r="P39" s="340" t="s">
        <v>27</v>
      </c>
      <c r="Q39" s="340"/>
      <c r="R39" s="30">
        <f>R33*70+R34*75+R35*25+R36*60+R37*120+R38*45</f>
        <v>738.31883116883114</v>
      </c>
      <c r="S39" s="204"/>
      <c r="T39" s="204"/>
      <c r="U39" s="204"/>
      <c r="V39" s="206"/>
      <c r="W39" s="340" t="s">
        <v>27</v>
      </c>
      <c r="X39" s="340"/>
      <c r="Y39" s="30">
        <f>Y33*70+Y34*75+Y35*25+Y36*60+Y37*120+Y38*45</f>
        <v>856.95535714285711</v>
      </c>
      <c r="Z39" s="207"/>
      <c r="AA39" s="208"/>
      <c r="AB39" s="208"/>
      <c r="AC39" s="209"/>
      <c r="AD39" s="340" t="s">
        <v>27</v>
      </c>
      <c r="AE39" s="340"/>
      <c r="AF39" s="30">
        <f>AF33*70+AF34*75+AF35*25+AF36*60+AF37*120+AF38*45</f>
        <v>745.71733193277305</v>
      </c>
      <c r="AG39" s="207"/>
      <c r="AH39" s="208"/>
      <c r="AI39" s="208"/>
      <c r="AJ39" s="209"/>
    </row>
    <row r="40" spans="1:36" s="15" customFormat="1" x14ac:dyDescent="0.3">
      <c r="A40" s="37"/>
      <c r="B40" s="15" t="s">
        <v>2</v>
      </c>
      <c r="K40" s="15" t="s">
        <v>10</v>
      </c>
      <c r="AA40" s="15" t="s">
        <v>3</v>
      </c>
      <c r="AF40" s="37"/>
      <c r="AH40" s="37"/>
      <c r="AI40" s="37"/>
      <c r="AJ40" s="37"/>
    </row>
    <row r="41" spans="1:36" s="80" customFormat="1" ht="13.8" x14ac:dyDescent="0.3">
      <c r="A41" s="315" t="s">
        <v>35</v>
      </c>
      <c r="B41" s="315"/>
      <c r="C41" s="315"/>
      <c r="D41" s="315"/>
      <c r="E41" s="315"/>
      <c r="F41" s="315"/>
      <c r="G41" s="315"/>
      <c r="H41" s="315"/>
      <c r="I41" s="315"/>
      <c r="J41" s="315"/>
      <c r="K41" s="315"/>
      <c r="L41" s="315"/>
      <c r="M41" s="315"/>
      <c r="N41" s="315"/>
      <c r="O41" s="315"/>
      <c r="P41" s="315"/>
      <c r="Q41" s="315"/>
      <c r="R41" s="315"/>
      <c r="S41" s="315"/>
      <c r="T41" s="315"/>
      <c r="U41" s="315"/>
      <c r="V41" s="315"/>
      <c r="W41" s="315"/>
      <c r="X41" s="315"/>
    </row>
    <row r="42" spans="1:36" s="80" customFormat="1" ht="19.8" x14ac:dyDescent="0.3">
      <c r="A42" s="58" t="s">
        <v>9</v>
      </c>
      <c r="C42" s="24"/>
      <c r="D42" s="24"/>
      <c r="E42" s="24"/>
      <c r="F42" s="24"/>
      <c r="G42" s="24"/>
      <c r="H42" s="24"/>
      <c r="J42" s="24"/>
      <c r="K42" s="24"/>
      <c r="L42" s="24"/>
      <c r="M42" s="24"/>
      <c r="N42" s="24"/>
      <c r="O42" s="24"/>
      <c r="P42" s="24"/>
      <c r="R42" s="24"/>
      <c r="S42" s="24"/>
      <c r="T42" s="24"/>
      <c r="U42" s="24"/>
      <c r="V42" s="24"/>
      <c r="W42" s="24"/>
      <c r="X42" s="24"/>
      <c r="Y42" s="59" t="s">
        <v>13</v>
      </c>
      <c r="Z42" s="45"/>
      <c r="AA42" s="45"/>
      <c r="AB42" s="45"/>
      <c r="AC42" s="45"/>
      <c r="AD42" s="45"/>
      <c r="AE42" s="45"/>
      <c r="AF42" s="45"/>
      <c r="AG42" s="36"/>
      <c r="AH42" s="45"/>
      <c r="AI42" s="45"/>
      <c r="AJ42" s="45"/>
    </row>
    <row r="43" spans="1:36" s="79" customFormat="1" ht="13.8" x14ac:dyDescent="0.3">
      <c r="A43" s="316" t="s">
        <v>8</v>
      </c>
      <c r="B43" s="316"/>
      <c r="C43" s="316"/>
      <c r="D43" s="316"/>
      <c r="E43" s="316"/>
      <c r="F43" s="316"/>
      <c r="G43" s="316"/>
      <c r="H43" s="316"/>
      <c r="I43" s="316"/>
      <c r="J43" s="316"/>
      <c r="K43" s="316"/>
      <c r="L43" s="316"/>
      <c r="M43" s="316"/>
      <c r="N43" s="316"/>
      <c r="O43" s="316"/>
      <c r="P43" s="316"/>
      <c r="Q43" s="316"/>
      <c r="R43" s="316"/>
      <c r="S43" s="316"/>
      <c r="T43" s="316"/>
      <c r="U43" s="316"/>
      <c r="V43" s="316"/>
      <c r="W43" s="316"/>
      <c r="X43" s="316"/>
    </row>
  </sheetData>
  <mergeCells count="82">
    <mergeCell ref="AD3:AJ3"/>
    <mergeCell ref="Y2:AE2"/>
    <mergeCell ref="A1:V1"/>
    <mergeCell ref="P5:P14"/>
    <mergeCell ref="W5:W6"/>
    <mergeCell ref="W7:W14"/>
    <mergeCell ref="A2:I2"/>
    <mergeCell ref="B3:H3"/>
    <mergeCell ref="I3:O3"/>
    <mergeCell ref="P3:V3"/>
    <mergeCell ref="W3:AC3"/>
    <mergeCell ref="A5:A6"/>
    <mergeCell ref="B5:B6"/>
    <mergeCell ref="I5:I6"/>
    <mergeCell ref="A7:A14"/>
    <mergeCell ref="B7:B14"/>
    <mergeCell ref="I7:I14"/>
    <mergeCell ref="A15:A20"/>
    <mergeCell ref="B15:B20"/>
    <mergeCell ref="I15:I20"/>
    <mergeCell ref="P15:P20"/>
    <mergeCell ref="W15:W20"/>
    <mergeCell ref="A21:A24"/>
    <mergeCell ref="B21:B24"/>
    <mergeCell ref="I21:I24"/>
    <mergeCell ref="P21:P24"/>
    <mergeCell ref="W21:W24"/>
    <mergeCell ref="A25:A29"/>
    <mergeCell ref="B25:B29"/>
    <mergeCell ref="I25:I29"/>
    <mergeCell ref="P25:P29"/>
    <mergeCell ref="W25:W29"/>
    <mergeCell ref="A30:B30"/>
    <mergeCell ref="A31:B31"/>
    <mergeCell ref="A32:A39"/>
    <mergeCell ref="B32:C32"/>
    <mergeCell ref="I32:J32"/>
    <mergeCell ref="B34:C34"/>
    <mergeCell ref="I34:J34"/>
    <mergeCell ref="B36:C36"/>
    <mergeCell ref="I36:J36"/>
    <mergeCell ref="B37:C37"/>
    <mergeCell ref="I37:J37"/>
    <mergeCell ref="B35:C35"/>
    <mergeCell ref="I35:J35"/>
    <mergeCell ref="Y32:Z32"/>
    <mergeCell ref="AG32:AH32"/>
    <mergeCell ref="B33:C33"/>
    <mergeCell ref="I33:J33"/>
    <mergeCell ref="Q32:R32"/>
    <mergeCell ref="P33:Q33"/>
    <mergeCell ref="W33:X33"/>
    <mergeCell ref="AD33:AE33"/>
    <mergeCell ref="AD39:AE39"/>
    <mergeCell ref="P34:Q34"/>
    <mergeCell ref="W34:X34"/>
    <mergeCell ref="AD34:AE34"/>
    <mergeCell ref="P35:Q35"/>
    <mergeCell ref="W35:X35"/>
    <mergeCell ref="AD35:AE35"/>
    <mergeCell ref="P36:Q36"/>
    <mergeCell ref="W36:X36"/>
    <mergeCell ref="AD36:AE36"/>
    <mergeCell ref="P37:Q37"/>
    <mergeCell ref="W37:X37"/>
    <mergeCell ref="AD37:AE37"/>
    <mergeCell ref="AD38:AE38"/>
    <mergeCell ref="A41:X41"/>
    <mergeCell ref="A43:X43"/>
    <mergeCell ref="B38:C38"/>
    <mergeCell ref="I38:J38"/>
    <mergeCell ref="B39:C39"/>
    <mergeCell ref="I39:J39"/>
    <mergeCell ref="P39:Q39"/>
    <mergeCell ref="W39:X39"/>
    <mergeCell ref="P38:Q38"/>
    <mergeCell ref="W38:X38"/>
    <mergeCell ref="AD5:AD6"/>
    <mergeCell ref="AD7:AD14"/>
    <mergeCell ref="AD15:AD20"/>
    <mergeCell ref="AD21:AD24"/>
    <mergeCell ref="AD25:AD29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3" orientation="landscape" r:id="rId1"/>
  <headerFooter alignWithMargins="0"/>
  <rowBreaks count="1" manualBreakCount="1">
    <brk id="3" max="16383" man="1"/>
  </rowBreaks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2"/>
  <sheetViews>
    <sheetView view="pageBreakPreview" zoomScale="70" zoomScaleNormal="100" zoomScaleSheetLayoutView="70" workbookViewId="0">
      <selection activeCell="C26" sqref="C26"/>
    </sheetView>
  </sheetViews>
  <sheetFormatPr defaultColWidth="8.77734375" defaultRowHeight="16.2" x14ac:dyDescent="0.3"/>
  <cols>
    <col min="1" max="1" width="4.109375" style="16" customWidth="1"/>
    <col min="2" max="2" width="7.33203125" style="17" customWidth="1"/>
    <col min="3" max="3" width="14.109375" style="16" customWidth="1"/>
    <col min="4" max="4" width="9.6640625" style="16" customWidth="1"/>
    <col min="5" max="5" width="7.88671875" style="16" hidden="1" customWidth="1"/>
    <col min="6" max="6" width="11.77734375" style="16" hidden="1" customWidth="1"/>
    <col min="7" max="7" width="12.44140625" style="16" hidden="1" customWidth="1"/>
    <col min="8" max="8" width="7.109375" style="16" customWidth="1"/>
    <col min="9" max="9" width="7.109375" style="17" customWidth="1"/>
    <col min="10" max="10" width="15.6640625" style="16" customWidth="1"/>
    <col min="11" max="11" width="10.21875" style="16" customWidth="1"/>
    <col min="12" max="12" width="6.5546875" style="16" hidden="1" customWidth="1"/>
    <col min="13" max="13" width="4.21875" style="16" hidden="1" customWidth="1"/>
    <col min="14" max="14" width="4.33203125" style="16" hidden="1" customWidth="1"/>
    <col min="15" max="15" width="7.21875" style="16" customWidth="1"/>
    <col min="16" max="16" width="6.109375" style="17" customWidth="1"/>
    <col min="17" max="17" width="15.109375" style="16" customWidth="1"/>
    <col min="18" max="18" width="6.6640625" style="16" customWidth="1"/>
    <col min="19" max="20" width="6.77734375" style="16" hidden="1" customWidth="1"/>
    <col min="21" max="21" width="8.88671875" style="16" hidden="1" customWidth="1"/>
    <col min="22" max="22" width="6.6640625" style="16" customWidth="1"/>
    <col min="23" max="23" width="7.5546875" style="17" customWidth="1"/>
    <col min="24" max="24" width="13.88671875" style="16" customWidth="1"/>
    <col min="25" max="25" width="9" style="16" customWidth="1"/>
    <col min="26" max="26" width="4.88671875" style="16" hidden="1" customWidth="1"/>
    <col min="27" max="27" width="5.21875" style="16" hidden="1" customWidth="1"/>
    <col min="28" max="28" width="3.33203125" style="16" hidden="1" customWidth="1"/>
    <col min="29" max="29" width="7" style="16" customWidth="1"/>
    <col min="30" max="30" width="6.6640625" style="17" customWidth="1"/>
    <col min="31" max="31" width="16" style="16" customWidth="1"/>
    <col min="32" max="32" width="8.6640625" style="16" customWidth="1"/>
    <col min="33" max="33" width="7.5546875" style="16" hidden="1" customWidth="1"/>
    <col min="34" max="34" width="8.21875" style="16" hidden="1" customWidth="1"/>
    <col min="35" max="35" width="7.88671875" style="16" hidden="1" customWidth="1"/>
    <col min="36" max="16384" width="8.77734375" style="16"/>
  </cols>
  <sheetData>
    <row r="1" spans="1:42" ht="22.2" x14ac:dyDescent="0.3">
      <c r="A1" s="359" t="s">
        <v>236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78"/>
      <c r="X1" s="78"/>
      <c r="Y1" s="33" t="s">
        <v>43</v>
      </c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</row>
    <row r="2" spans="1:42" s="37" customFormat="1" ht="18.600000000000001" customHeight="1" thickBot="1" x14ac:dyDescent="0.35">
      <c r="A2" s="360" t="s">
        <v>138</v>
      </c>
      <c r="B2" s="361"/>
      <c r="C2" s="361"/>
      <c r="D2" s="361"/>
      <c r="E2" s="361"/>
      <c r="F2" s="361"/>
      <c r="G2" s="361"/>
      <c r="H2" s="361"/>
      <c r="I2" s="361"/>
      <c r="J2" s="37">
        <v>370</v>
      </c>
      <c r="P2" s="15"/>
      <c r="Y2" s="351" t="s">
        <v>44</v>
      </c>
      <c r="Z2" s="351"/>
      <c r="AA2" s="351"/>
      <c r="AB2" s="351"/>
      <c r="AC2" s="351"/>
      <c r="AD2" s="351"/>
      <c r="AE2" s="351"/>
      <c r="AF2" s="34"/>
      <c r="AG2" s="34"/>
      <c r="AH2" s="34"/>
      <c r="AI2" s="34"/>
      <c r="AJ2" s="34"/>
      <c r="AK2" s="33"/>
    </row>
    <row r="3" spans="1:42" s="39" customFormat="1" ht="13.8" x14ac:dyDescent="0.25">
      <c r="A3" s="38" t="s">
        <v>0</v>
      </c>
      <c r="B3" s="389">
        <v>46349</v>
      </c>
      <c r="C3" s="390"/>
      <c r="D3" s="390"/>
      <c r="E3" s="390"/>
      <c r="F3" s="390"/>
      <c r="G3" s="390"/>
      <c r="H3" s="391"/>
      <c r="I3" s="389">
        <v>46350</v>
      </c>
      <c r="J3" s="390"/>
      <c r="K3" s="390"/>
      <c r="L3" s="390"/>
      <c r="M3" s="390"/>
      <c r="N3" s="390"/>
      <c r="O3" s="391"/>
      <c r="P3" s="389">
        <v>46351</v>
      </c>
      <c r="Q3" s="390"/>
      <c r="R3" s="390"/>
      <c r="S3" s="390"/>
      <c r="T3" s="390"/>
      <c r="U3" s="390"/>
      <c r="V3" s="391"/>
      <c r="W3" s="389">
        <v>46352</v>
      </c>
      <c r="X3" s="390"/>
      <c r="Y3" s="390"/>
      <c r="Z3" s="390"/>
      <c r="AA3" s="390"/>
      <c r="AB3" s="390"/>
      <c r="AC3" s="391"/>
      <c r="AD3" s="389">
        <v>46353</v>
      </c>
      <c r="AE3" s="390"/>
      <c r="AF3" s="390"/>
      <c r="AG3" s="390"/>
      <c r="AH3" s="390"/>
      <c r="AI3" s="390"/>
      <c r="AJ3" s="391"/>
    </row>
    <row r="4" spans="1:42" s="79" customFormat="1" ht="13.8" x14ac:dyDescent="0.3">
      <c r="A4" s="76" t="s">
        <v>45</v>
      </c>
      <c r="B4" s="67" t="s">
        <v>46</v>
      </c>
      <c r="C4" s="68" t="s">
        <v>62</v>
      </c>
      <c r="D4" s="60" t="s">
        <v>60</v>
      </c>
      <c r="E4" s="69" t="s">
        <v>105</v>
      </c>
      <c r="F4" s="69" t="s">
        <v>106</v>
      </c>
      <c r="G4" s="69" t="s">
        <v>107</v>
      </c>
      <c r="H4" s="70" t="s">
        <v>61</v>
      </c>
      <c r="I4" s="67" t="s">
        <v>46</v>
      </c>
      <c r="J4" s="68" t="s">
        <v>62</v>
      </c>
      <c r="K4" s="60" t="s">
        <v>60</v>
      </c>
      <c r="L4" s="69" t="s">
        <v>105</v>
      </c>
      <c r="M4" s="69" t="s">
        <v>106</v>
      </c>
      <c r="N4" s="69" t="s">
        <v>107</v>
      </c>
      <c r="O4" s="70" t="s">
        <v>61</v>
      </c>
      <c r="P4" s="10" t="s">
        <v>46</v>
      </c>
      <c r="Q4" s="8" t="s">
        <v>62</v>
      </c>
      <c r="R4" s="74" t="s">
        <v>60</v>
      </c>
      <c r="S4" s="69" t="s">
        <v>105</v>
      </c>
      <c r="T4" s="69" t="s">
        <v>106</v>
      </c>
      <c r="U4" s="69" t="s">
        <v>107</v>
      </c>
      <c r="V4" s="28" t="s">
        <v>61</v>
      </c>
      <c r="W4" s="10" t="s">
        <v>46</v>
      </c>
      <c r="X4" s="8" t="s">
        <v>62</v>
      </c>
      <c r="Y4" s="74" t="s">
        <v>60</v>
      </c>
      <c r="Z4" s="69" t="s">
        <v>105</v>
      </c>
      <c r="AA4" s="69" t="s">
        <v>106</v>
      </c>
      <c r="AB4" s="69" t="s">
        <v>107</v>
      </c>
      <c r="AC4" s="9" t="s">
        <v>61</v>
      </c>
      <c r="AD4" s="10" t="s">
        <v>46</v>
      </c>
      <c r="AE4" s="8" t="s">
        <v>62</v>
      </c>
      <c r="AF4" s="74" t="s">
        <v>60</v>
      </c>
      <c r="AG4" s="69" t="s">
        <v>105</v>
      </c>
      <c r="AH4" s="69" t="s">
        <v>106</v>
      </c>
      <c r="AI4" s="69" t="s">
        <v>107</v>
      </c>
      <c r="AJ4" s="9" t="s">
        <v>61</v>
      </c>
    </row>
    <row r="5" spans="1:42" s="39" customFormat="1" ht="13.95" customHeight="1" x14ac:dyDescent="0.3">
      <c r="A5" s="388" t="s">
        <v>37</v>
      </c>
      <c r="B5" s="369" t="s">
        <v>51</v>
      </c>
      <c r="C5" s="84" t="s">
        <v>53</v>
      </c>
      <c r="D5" s="85">
        <v>100</v>
      </c>
      <c r="E5" s="65">
        <f>D5/20</f>
        <v>5</v>
      </c>
      <c r="F5" s="65"/>
      <c r="G5" s="65"/>
      <c r="H5" s="86">
        <f t="shared" ref="H5:H26" si="0">D5*$J$2/1000</f>
        <v>37</v>
      </c>
      <c r="I5" s="364" t="s">
        <v>55</v>
      </c>
      <c r="J5" s="87" t="s">
        <v>53</v>
      </c>
      <c r="K5" s="88">
        <v>90</v>
      </c>
      <c r="L5" s="65">
        <f>K5/20</f>
        <v>4.5</v>
      </c>
      <c r="M5" s="89"/>
      <c r="N5" s="89"/>
      <c r="O5" s="86">
        <f t="shared" ref="O5:O26" si="1">K5*$J$2/1000</f>
        <v>33.299999999999997</v>
      </c>
      <c r="P5" s="317" t="s">
        <v>186</v>
      </c>
      <c r="Q5" s="87" t="s">
        <v>237</v>
      </c>
      <c r="R5" s="88">
        <v>40</v>
      </c>
      <c r="S5" s="65">
        <f>R5/20</f>
        <v>2</v>
      </c>
      <c r="T5" s="89"/>
      <c r="U5" s="89"/>
      <c r="V5" s="86">
        <f t="shared" ref="V5:V14" si="2">R5*$J$2/1000</f>
        <v>14.8</v>
      </c>
      <c r="W5" s="355" t="s">
        <v>78</v>
      </c>
      <c r="X5" s="84" t="s">
        <v>53</v>
      </c>
      <c r="Y5" s="90">
        <v>90</v>
      </c>
      <c r="Z5" s="91">
        <f>Y5/20</f>
        <v>4.5</v>
      </c>
      <c r="AA5" s="91"/>
      <c r="AB5" s="91"/>
      <c r="AC5" s="64">
        <f t="shared" ref="AC5:AC15" si="3">Y5*$J$2/1000</f>
        <v>33.299999999999997</v>
      </c>
      <c r="AD5" s="355" t="s">
        <v>109</v>
      </c>
      <c r="AE5" s="84" t="s">
        <v>53</v>
      </c>
      <c r="AF5" s="90">
        <v>90</v>
      </c>
      <c r="AG5" s="91">
        <f>AF5/20</f>
        <v>4.5</v>
      </c>
      <c r="AH5" s="95"/>
      <c r="AI5" s="91"/>
      <c r="AJ5" s="86">
        <f t="shared" ref="AJ5:AJ27" si="4">AF5*$J$2/1000</f>
        <v>33.299999999999997</v>
      </c>
    </row>
    <row r="6" spans="1:42" s="39" customFormat="1" ht="16.2" customHeight="1" x14ac:dyDescent="0.3">
      <c r="A6" s="388"/>
      <c r="B6" s="370"/>
      <c r="C6" s="90"/>
      <c r="D6" s="85"/>
      <c r="E6" s="65"/>
      <c r="F6" s="65"/>
      <c r="G6" s="65"/>
      <c r="H6" s="86">
        <f t="shared" si="0"/>
        <v>0</v>
      </c>
      <c r="I6" s="364"/>
      <c r="J6" s="88" t="s">
        <v>47</v>
      </c>
      <c r="K6" s="88">
        <v>10</v>
      </c>
      <c r="L6" s="65">
        <f>K6/20</f>
        <v>0.5</v>
      </c>
      <c r="M6" s="89"/>
      <c r="N6" s="89"/>
      <c r="O6" s="86">
        <f t="shared" si="1"/>
        <v>3.7</v>
      </c>
      <c r="P6" s="318"/>
      <c r="Q6" s="90" t="s">
        <v>48</v>
      </c>
      <c r="R6" s="90">
        <v>25</v>
      </c>
      <c r="S6" s="91"/>
      <c r="T6" s="91">
        <f>R6/35</f>
        <v>0.7142857142857143</v>
      </c>
      <c r="U6" s="91"/>
      <c r="V6" s="86">
        <f t="shared" si="2"/>
        <v>9.25</v>
      </c>
      <c r="W6" s="355"/>
      <c r="X6" s="90" t="s">
        <v>80</v>
      </c>
      <c r="Y6" s="90">
        <v>10</v>
      </c>
      <c r="Z6" s="91">
        <f>Y6/20</f>
        <v>0.5</v>
      </c>
      <c r="AA6" s="91"/>
      <c r="AB6" s="91"/>
      <c r="AC6" s="64">
        <f t="shared" si="3"/>
        <v>3.7</v>
      </c>
      <c r="AD6" s="355"/>
      <c r="AE6" s="90" t="s">
        <v>136</v>
      </c>
      <c r="AF6" s="90">
        <v>10</v>
      </c>
      <c r="AG6" s="91">
        <f>AF6/20</f>
        <v>0.5</v>
      </c>
      <c r="AH6" s="95"/>
      <c r="AI6" s="91"/>
      <c r="AJ6" s="86">
        <f t="shared" si="4"/>
        <v>3.7</v>
      </c>
    </row>
    <row r="7" spans="1:42" s="79" customFormat="1" ht="15" customHeight="1" x14ac:dyDescent="0.3">
      <c r="A7" s="387" t="s">
        <v>75</v>
      </c>
      <c r="B7" s="350" t="s">
        <v>181</v>
      </c>
      <c r="C7" s="94" t="s">
        <v>238</v>
      </c>
      <c r="D7" s="94">
        <v>65</v>
      </c>
      <c r="E7" s="95"/>
      <c r="F7" s="212">
        <f>D7/35</f>
        <v>1.8571428571428572</v>
      </c>
      <c r="G7" s="95"/>
      <c r="H7" s="86">
        <f t="shared" si="0"/>
        <v>24.05</v>
      </c>
      <c r="I7" s="320" t="s">
        <v>183</v>
      </c>
      <c r="J7" s="164" t="s">
        <v>77</v>
      </c>
      <c r="K7" s="164">
        <v>75</v>
      </c>
      <c r="L7" s="168"/>
      <c r="M7" s="181">
        <f>K7/30</f>
        <v>2.5</v>
      </c>
      <c r="N7" s="164"/>
      <c r="O7" s="86">
        <f t="shared" si="1"/>
        <v>27.75</v>
      </c>
      <c r="P7" s="318"/>
      <c r="Q7" s="92" t="s">
        <v>70</v>
      </c>
      <c r="R7" s="97">
        <v>100</v>
      </c>
      <c r="S7" s="98"/>
      <c r="T7" s="98"/>
      <c r="U7" s="195">
        <f>R7/100</f>
        <v>1</v>
      </c>
      <c r="V7" s="86">
        <f t="shared" si="2"/>
        <v>37</v>
      </c>
      <c r="W7" s="320" t="s">
        <v>189</v>
      </c>
      <c r="X7" s="94" t="s">
        <v>88</v>
      </c>
      <c r="Y7" s="94">
        <v>60</v>
      </c>
      <c r="Z7" s="95"/>
      <c r="AA7" s="212">
        <f>Y7/35</f>
        <v>1.7142857142857142</v>
      </c>
      <c r="AB7" s="95"/>
      <c r="AC7" s="64">
        <f t="shared" si="3"/>
        <v>22.2</v>
      </c>
      <c r="AD7" s="320" t="s">
        <v>102</v>
      </c>
      <c r="AE7" s="94" t="s">
        <v>68</v>
      </c>
      <c r="AF7" s="94">
        <v>110</v>
      </c>
      <c r="AG7" s="95"/>
      <c r="AH7" s="224">
        <f>AF7*0.65/40</f>
        <v>1.7875000000000001</v>
      </c>
      <c r="AI7" s="211"/>
      <c r="AJ7" s="178">
        <f>AF7*1030/1000</f>
        <v>113.3</v>
      </c>
    </row>
    <row r="8" spans="1:42" s="79" customFormat="1" ht="16.2" customHeight="1" x14ac:dyDescent="0.3">
      <c r="A8" s="385"/>
      <c r="B8" s="350"/>
      <c r="C8" s="94" t="s">
        <v>69</v>
      </c>
      <c r="D8" s="94">
        <v>35</v>
      </c>
      <c r="E8" s="95"/>
      <c r="F8" s="95"/>
      <c r="G8" s="92">
        <f>D8/100</f>
        <v>0.35</v>
      </c>
      <c r="H8" s="86">
        <f t="shared" si="0"/>
        <v>12.95</v>
      </c>
      <c r="I8" s="321"/>
      <c r="J8" s="168" t="s">
        <v>50</v>
      </c>
      <c r="K8" s="157">
        <v>10</v>
      </c>
      <c r="L8" s="157"/>
      <c r="M8" s="157"/>
      <c r="N8" s="163">
        <f>K8/100</f>
        <v>0.1</v>
      </c>
      <c r="O8" s="86">
        <f t="shared" si="1"/>
        <v>3.7</v>
      </c>
      <c r="P8" s="318"/>
      <c r="Q8" s="92" t="s">
        <v>95</v>
      </c>
      <c r="R8" s="97">
        <v>15</v>
      </c>
      <c r="S8" s="98"/>
      <c r="T8" s="98"/>
      <c r="U8" s="98">
        <f>R8/100</f>
        <v>0.15</v>
      </c>
      <c r="V8" s="86">
        <f t="shared" si="2"/>
        <v>5.55</v>
      </c>
      <c r="W8" s="321"/>
      <c r="X8" s="97" t="s">
        <v>56</v>
      </c>
      <c r="Y8" s="97">
        <v>45</v>
      </c>
      <c r="Z8" s="216"/>
      <c r="AA8" s="97"/>
      <c r="AB8" s="194">
        <f>Y8/100</f>
        <v>0.45</v>
      </c>
      <c r="AC8" s="64">
        <f t="shared" si="3"/>
        <v>16.649999999999999</v>
      </c>
      <c r="AD8" s="321"/>
      <c r="AE8" s="97" t="s">
        <v>134</v>
      </c>
      <c r="AF8" s="97">
        <v>25</v>
      </c>
      <c r="AG8" s="97">
        <f>AF8/35</f>
        <v>0.7142857142857143</v>
      </c>
      <c r="AH8" s="97"/>
      <c r="AI8" s="97"/>
      <c r="AJ8" s="178">
        <f t="shared" ref="AJ8:AJ9" si="5">AF8*1030/1000</f>
        <v>25.75</v>
      </c>
    </row>
    <row r="9" spans="1:42" s="79" customFormat="1" ht="16.2" customHeight="1" x14ac:dyDescent="0.3">
      <c r="A9" s="385"/>
      <c r="B9" s="350"/>
      <c r="C9" s="97" t="s">
        <v>228</v>
      </c>
      <c r="D9" s="97">
        <v>15</v>
      </c>
      <c r="E9" s="97"/>
      <c r="F9" s="97"/>
      <c r="G9" s="97">
        <f>D9/100</f>
        <v>0.15</v>
      </c>
      <c r="H9" s="86">
        <f t="shared" si="0"/>
        <v>5.55</v>
      </c>
      <c r="I9" s="321"/>
      <c r="J9" s="172" t="s">
        <v>57</v>
      </c>
      <c r="K9" s="158">
        <v>35</v>
      </c>
      <c r="L9" s="97"/>
      <c r="M9" s="97"/>
      <c r="N9" s="98"/>
      <c r="O9" s="86">
        <f t="shared" si="1"/>
        <v>12.95</v>
      </c>
      <c r="P9" s="318"/>
      <c r="Q9" s="90" t="s">
        <v>36</v>
      </c>
      <c r="R9" s="90">
        <v>5</v>
      </c>
      <c r="S9" s="90"/>
      <c r="T9" s="90"/>
      <c r="U9" s="98"/>
      <c r="V9" s="86">
        <f t="shared" si="2"/>
        <v>1.85</v>
      </c>
      <c r="W9" s="321"/>
      <c r="X9" s="90" t="s">
        <v>57</v>
      </c>
      <c r="Y9" s="90">
        <v>5</v>
      </c>
      <c r="Z9" s="90"/>
      <c r="AA9" s="90"/>
      <c r="AB9" s="194">
        <f>Y9/100</f>
        <v>0.05</v>
      </c>
      <c r="AC9" s="64">
        <f t="shared" si="3"/>
        <v>1.85</v>
      </c>
      <c r="AD9" s="321"/>
      <c r="AE9" s="97" t="s">
        <v>135</v>
      </c>
      <c r="AF9" s="97">
        <v>0.6</v>
      </c>
      <c r="AG9" s="97"/>
      <c r="AH9" s="97"/>
      <c r="AI9" s="97"/>
      <c r="AJ9" s="178">
        <f t="shared" si="5"/>
        <v>0.61799999999999999</v>
      </c>
    </row>
    <row r="10" spans="1:42" s="79" customFormat="1" ht="16.2" customHeight="1" x14ac:dyDescent="0.3">
      <c r="A10" s="385"/>
      <c r="B10" s="350"/>
      <c r="C10" s="97" t="s">
        <v>79</v>
      </c>
      <c r="D10" s="97">
        <v>0.6</v>
      </c>
      <c r="E10" s="97"/>
      <c r="F10" s="97"/>
      <c r="G10" s="97"/>
      <c r="H10" s="86">
        <f t="shared" si="0"/>
        <v>0.222</v>
      </c>
      <c r="I10" s="321"/>
      <c r="J10" s="164"/>
      <c r="K10" s="158"/>
      <c r="L10" s="97"/>
      <c r="M10" s="97"/>
      <c r="N10" s="163"/>
      <c r="O10" s="86"/>
      <c r="P10" s="318"/>
      <c r="Q10" s="92" t="s">
        <v>83</v>
      </c>
      <c r="R10" s="97">
        <v>20</v>
      </c>
      <c r="S10" s="98"/>
      <c r="T10" s="98"/>
      <c r="U10" s="98">
        <f>R10/100</f>
        <v>0.2</v>
      </c>
      <c r="V10" s="86">
        <f t="shared" si="2"/>
        <v>7.4</v>
      </c>
      <c r="W10" s="321"/>
      <c r="X10" s="90" t="s">
        <v>89</v>
      </c>
      <c r="Y10" s="90">
        <v>0.6</v>
      </c>
      <c r="Z10" s="90"/>
      <c r="AA10" s="90"/>
      <c r="AB10" s="194">
        <f>Y10/100</f>
        <v>6.0000000000000001E-3</v>
      </c>
      <c r="AC10" s="64">
        <f t="shared" si="3"/>
        <v>0.222</v>
      </c>
      <c r="AD10" s="321"/>
      <c r="AE10" s="90"/>
      <c r="AF10" s="90"/>
      <c r="AG10" s="90"/>
      <c r="AH10" s="90"/>
      <c r="AI10" s="90"/>
      <c r="AJ10" s="64"/>
    </row>
    <row r="11" spans="1:42" s="79" customFormat="1" ht="16.2" customHeight="1" x14ac:dyDescent="0.3">
      <c r="A11" s="385"/>
      <c r="B11" s="350"/>
      <c r="C11" s="97"/>
      <c r="D11" s="97"/>
      <c r="E11" s="98"/>
      <c r="F11" s="98"/>
      <c r="G11" s="98"/>
      <c r="H11" s="86">
        <f t="shared" si="0"/>
        <v>0</v>
      </c>
      <c r="I11" s="321"/>
      <c r="J11" s="164"/>
      <c r="K11" s="157"/>
      <c r="L11" s="98"/>
      <c r="M11" s="98"/>
      <c r="N11" s="98"/>
      <c r="O11" s="86"/>
      <c r="P11" s="318"/>
      <c r="Q11" s="107" t="s">
        <v>59</v>
      </c>
      <c r="R11" s="97">
        <v>0.6</v>
      </c>
      <c r="S11" s="98"/>
      <c r="T11" s="98"/>
      <c r="U11" s="98"/>
      <c r="V11" s="86">
        <f t="shared" si="2"/>
        <v>0.222</v>
      </c>
      <c r="W11" s="321"/>
      <c r="X11" s="90"/>
      <c r="Y11" s="90"/>
      <c r="Z11" s="90"/>
      <c r="AA11" s="90"/>
      <c r="AB11" s="288"/>
      <c r="AC11" s="64">
        <f t="shared" si="3"/>
        <v>0</v>
      </c>
      <c r="AD11" s="321"/>
      <c r="AE11" s="90"/>
      <c r="AF11" s="90"/>
      <c r="AG11" s="90"/>
      <c r="AH11" s="90"/>
      <c r="AI11" s="90"/>
      <c r="AJ11" s="64"/>
    </row>
    <row r="12" spans="1:42" s="79" customFormat="1" ht="16.2" customHeight="1" x14ac:dyDescent="0.3">
      <c r="A12" s="385"/>
      <c r="B12" s="350"/>
      <c r="C12" s="97"/>
      <c r="D12" s="97"/>
      <c r="E12" s="98"/>
      <c r="F12" s="98"/>
      <c r="G12" s="98"/>
      <c r="H12" s="86">
        <f t="shared" si="0"/>
        <v>0</v>
      </c>
      <c r="I12" s="321"/>
      <c r="J12" s="164"/>
      <c r="K12" s="157"/>
      <c r="L12" s="91"/>
      <c r="M12" s="91"/>
      <c r="N12" s="91"/>
      <c r="O12" s="86"/>
      <c r="P12" s="318"/>
      <c r="Q12" s="90" t="s">
        <v>239</v>
      </c>
      <c r="R12" s="90">
        <v>15</v>
      </c>
      <c r="S12" s="90"/>
      <c r="T12" s="222">
        <f>R12/35</f>
        <v>0.42857142857142855</v>
      </c>
      <c r="U12" s="90"/>
      <c r="V12" s="86">
        <f t="shared" si="2"/>
        <v>5.55</v>
      </c>
      <c r="W12" s="321"/>
      <c r="X12" s="90"/>
      <c r="Y12" s="90"/>
      <c r="Z12" s="91"/>
      <c r="AA12" s="91"/>
      <c r="AB12" s="91"/>
      <c r="AC12" s="64">
        <f t="shared" si="3"/>
        <v>0</v>
      </c>
      <c r="AD12" s="321"/>
      <c r="AE12" s="90"/>
      <c r="AF12" s="90"/>
      <c r="AG12" s="91"/>
      <c r="AH12" s="91"/>
      <c r="AI12" s="91"/>
      <c r="AJ12" s="64">
        <f t="shared" si="4"/>
        <v>0</v>
      </c>
    </row>
    <row r="13" spans="1:42" s="79" customFormat="1" ht="16.2" customHeight="1" x14ac:dyDescent="0.3">
      <c r="A13" s="385"/>
      <c r="B13" s="350"/>
      <c r="C13" s="97"/>
      <c r="D13" s="97"/>
      <c r="E13" s="98"/>
      <c r="F13" s="98"/>
      <c r="G13" s="98"/>
      <c r="H13" s="86">
        <f t="shared" si="0"/>
        <v>0</v>
      </c>
      <c r="I13" s="322"/>
      <c r="J13" s="164"/>
      <c r="K13" s="157"/>
      <c r="L13" s="91"/>
      <c r="M13" s="91"/>
      <c r="N13" s="91"/>
      <c r="O13" s="86"/>
      <c r="P13" s="319"/>
      <c r="Q13" s="90"/>
      <c r="R13" s="90"/>
      <c r="S13" s="90"/>
      <c r="T13" s="90"/>
      <c r="U13" s="90"/>
      <c r="V13" s="86"/>
      <c r="W13" s="322"/>
      <c r="X13" s="90"/>
      <c r="Y13" s="90"/>
      <c r="Z13" s="91"/>
      <c r="AA13" s="91"/>
      <c r="AB13" s="91"/>
      <c r="AC13" s="64">
        <f t="shared" si="3"/>
        <v>0</v>
      </c>
      <c r="AD13" s="322"/>
      <c r="AE13" s="90"/>
      <c r="AF13" s="90"/>
      <c r="AG13" s="91"/>
      <c r="AH13" s="91"/>
      <c r="AI13" s="91"/>
      <c r="AJ13" s="64">
        <f t="shared" si="4"/>
        <v>0</v>
      </c>
    </row>
    <row r="14" spans="1:42" s="79" customFormat="1" ht="17.399999999999999" customHeight="1" x14ac:dyDescent="0.3">
      <c r="A14" s="387" t="s">
        <v>58</v>
      </c>
      <c r="B14" s="350" t="s">
        <v>182</v>
      </c>
      <c r="C14" s="164" t="s">
        <v>240</v>
      </c>
      <c r="D14" s="164">
        <v>12</v>
      </c>
      <c r="E14" s="164"/>
      <c r="F14" s="164"/>
      <c r="G14" s="164"/>
      <c r="H14" s="86">
        <f t="shared" si="0"/>
        <v>4.4400000000000004</v>
      </c>
      <c r="I14" s="320" t="s">
        <v>184</v>
      </c>
      <c r="J14" s="164" t="s">
        <v>81</v>
      </c>
      <c r="K14" s="167">
        <v>75</v>
      </c>
      <c r="L14" s="90"/>
      <c r="M14" s="90"/>
      <c r="N14" s="91">
        <f>K14/100</f>
        <v>0.75</v>
      </c>
      <c r="O14" s="86">
        <f t="shared" si="1"/>
        <v>27.75</v>
      </c>
      <c r="P14" s="349" t="s">
        <v>187</v>
      </c>
      <c r="Q14" s="106" t="s">
        <v>241</v>
      </c>
      <c r="R14" s="74">
        <v>60</v>
      </c>
      <c r="T14" s="82">
        <f>R14*0.6/35</f>
        <v>1.0285714285714285</v>
      </c>
      <c r="U14" s="95"/>
      <c r="V14" s="86">
        <f t="shared" si="2"/>
        <v>22.2</v>
      </c>
      <c r="W14" s="320" t="s">
        <v>196</v>
      </c>
      <c r="X14" s="97" t="s">
        <v>36</v>
      </c>
      <c r="Y14" s="97">
        <v>55</v>
      </c>
      <c r="Z14" s="98"/>
      <c r="AA14" s="217">
        <f>Y14/55</f>
        <v>1</v>
      </c>
      <c r="AB14" s="98"/>
      <c r="AC14" s="64">
        <f t="shared" si="3"/>
        <v>20.350000000000001</v>
      </c>
      <c r="AD14" s="320" t="s">
        <v>192</v>
      </c>
      <c r="AE14" s="164" t="s">
        <v>66</v>
      </c>
      <c r="AF14" s="164">
        <v>55</v>
      </c>
      <c r="AG14" s="90"/>
      <c r="AH14" s="222"/>
      <c r="AI14" s="182">
        <f>AF14/100</f>
        <v>0.55000000000000004</v>
      </c>
      <c r="AJ14" s="86">
        <f t="shared" si="4"/>
        <v>20.350000000000001</v>
      </c>
    </row>
    <row r="15" spans="1:42" s="79" customFormat="1" ht="16.2" customHeight="1" x14ac:dyDescent="0.3">
      <c r="A15" s="385"/>
      <c r="B15" s="350"/>
      <c r="C15" s="164" t="s">
        <v>127</v>
      </c>
      <c r="D15" s="164">
        <v>25</v>
      </c>
      <c r="E15" s="164"/>
      <c r="F15" s="164"/>
      <c r="G15" s="164">
        <f>D15/100</f>
        <v>0.25</v>
      </c>
      <c r="H15" s="86">
        <f t="shared" si="0"/>
        <v>9.25</v>
      </c>
      <c r="I15" s="321"/>
      <c r="J15" s="164" t="s">
        <v>48</v>
      </c>
      <c r="K15" s="163">
        <v>5</v>
      </c>
      <c r="L15" s="90"/>
      <c r="M15" s="90">
        <f>K15/35</f>
        <v>0.14285714285714285</v>
      </c>
      <c r="N15" s="163"/>
      <c r="O15" s="86">
        <f t="shared" si="1"/>
        <v>1.85</v>
      </c>
      <c r="P15" s="349"/>
      <c r="Q15" s="101"/>
      <c r="R15" s="101"/>
      <c r="S15" s="102"/>
      <c r="T15" s="102"/>
      <c r="U15" s="102"/>
      <c r="V15" s="86"/>
      <c r="W15" s="321"/>
      <c r="X15" s="97" t="s">
        <v>131</v>
      </c>
      <c r="Y15" s="97">
        <v>3</v>
      </c>
      <c r="Z15" s="98"/>
      <c r="AA15" s="98">
        <f>Y15/50</f>
        <v>0.06</v>
      </c>
      <c r="AB15" s="97"/>
      <c r="AC15" s="64">
        <f t="shared" si="3"/>
        <v>1.1100000000000001</v>
      </c>
      <c r="AD15" s="321"/>
      <c r="AE15" s="164" t="s">
        <v>57</v>
      </c>
      <c r="AF15" s="163">
        <v>10</v>
      </c>
      <c r="AG15" s="90"/>
      <c r="AH15" s="222"/>
      <c r="AI15" s="182">
        <f>AF15/100</f>
        <v>0.1</v>
      </c>
      <c r="AJ15" s="86">
        <f t="shared" si="4"/>
        <v>3.7</v>
      </c>
    </row>
    <row r="16" spans="1:42" s="79" customFormat="1" ht="16.2" customHeight="1" x14ac:dyDescent="0.3">
      <c r="A16" s="385"/>
      <c r="B16" s="350"/>
      <c r="C16" s="164" t="s">
        <v>57</v>
      </c>
      <c r="D16" s="164">
        <v>20</v>
      </c>
      <c r="E16" s="164"/>
      <c r="F16" s="164"/>
      <c r="G16" s="164">
        <f>D16/100</f>
        <v>0.2</v>
      </c>
      <c r="H16" s="86">
        <f t="shared" si="0"/>
        <v>7.4</v>
      </c>
      <c r="I16" s="321"/>
      <c r="J16" s="164" t="s">
        <v>59</v>
      </c>
      <c r="K16" s="164">
        <v>0.6</v>
      </c>
      <c r="L16" s="99"/>
      <c r="M16" s="90"/>
      <c r="N16" s="91"/>
      <c r="O16" s="86">
        <f t="shared" si="1"/>
        <v>0.222</v>
      </c>
      <c r="P16" s="349"/>
      <c r="Q16" s="101"/>
      <c r="R16" s="101"/>
      <c r="S16" s="102"/>
      <c r="T16" s="102"/>
      <c r="U16" s="102"/>
      <c r="V16" s="86"/>
      <c r="W16" s="321"/>
      <c r="X16" s="97"/>
      <c r="Y16" s="97"/>
      <c r="Z16" s="217"/>
      <c r="AA16" s="98"/>
      <c r="AB16" s="98"/>
      <c r="AC16" s="64"/>
      <c r="AD16" s="321"/>
      <c r="AE16" s="164" t="s">
        <v>242</v>
      </c>
      <c r="AF16" s="164">
        <v>10</v>
      </c>
      <c r="AG16" s="99"/>
      <c r="AH16" s="222">
        <f>AF16/35</f>
        <v>0.2857142857142857</v>
      </c>
      <c r="AI16" s="223"/>
      <c r="AJ16" s="86">
        <f t="shared" si="4"/>
        <v>3.7</v>
      </c>
    </row>
    <row r="17" spans="1:36" s="79" customFormat="1" ht="16.2" customHeight="1" x14ac:dyDescent="0.3">
      <c r="A17" s="385"/>
      <c r="B17" s="350"/>
      <c r="C17" s="99" t="s">
        <v>243</v>
      </c>
      <c r="D17" s="97">
        <v>25</v>
      </c>
      <c r="E17" s="99"/>
      <c r="F17" s="86">
        <f>D17/35</f>
        <v>0.7142857142857143</v>
      </c>
      <c r="G17" s="164"/>
      <c r="H17" s="86">
        <f t="shared" si="0"/>
        <v>9.25</v>
      </c>
      <c r="I17" s="321"/>
      <c r="J17" s="164" t="s">
        <v>115</v>
      </c>
      <c r="K17" s="164">
        <v>5</v>
      </c>
      <c r="L17" s="90"/>
      <c r="M17" s="90"/>
      <c r="N17" s="163">
        <f>K17/100</f>
        <v>0.05</v>
      </c>
      <c r="O17" s="86">
        <f t="shared" si="1"/>
        <v>1.85</v>
      </c>
      <c r="P17" s="349"/>
      <c r="Q17" s="94"/>
      <c r="R17" s="94"/>
      <c r="S17" s="95"/>
      <c r="T17" s="95"/>
      <c r="U17" s="95"/>
      <c r="V17" s="86"/>
      <c r="W17" s="321"/>
      <c r="X17" s="97"/>
      <c r="Y17" s="85"/>
      <c r="Z17" s="103"/>
      <c r="AA17" s="103"/>
      <c r="AB17" s="103"/>
      <c r="AC17" s="64"/>
      <c r="AD17" s="321"/>
      <c r="AE17" s="164" t="s">
        <v>126</v>
      </c>
      <c r="AF17" s="164">
        <v>0.6</v>
      </c>
      <c r="AG17" s="90"/>
      <c r="AH17" s="222"/>
      <c r="AI17" s="182"/>
      <c r="AJ17" s="86">
        <f t="shared" si="4"/>
        <v>0.222</v>
      </c>
    </row>
    <row r="18" spans="1:36" s="79" customFormat="1" ht="16.2" customHeight="1" x14ac:dyDescent="0.3">
      <c r="A18" s="385"/>
      <c r="B18" s="350"/>
      <c r="C18" s="191"/>
      <c r="D18" s="101"/>
      <c r="E18" s="164"/>
      <c r="F18" s="164"/>
      <c r="G18" s="164"/>
      <c r="H18" s="86"/>
      <c r="I18" s="321"/>
      <c r="J18" s="90"/>
      <c r="K18" s="90"/>
      <c r="L18" s="90"/>
      <c r="M18" s="90"/>
      <c r="N18" s="91"/>
      <c r="O18" s="86">
        <f t="shared" si="1"/>
        <v>0</v>
      </c>
      <c r="P18" s="349"/>
      <c r="Q18" s="94"/>
      <c r="R18" s="94"/>
      <c r="S18" s="95"/>
      <c r="T18" s="95"/>
      <c r="U18" s="95"/>
      <c r="V18" s="86"/>
      <c r="W18" s="321"/>
      <c r="X18" s="97"/>
      <c r="Y18" s="90"/>
      <c r="Z18" s="90"/>
      <c r="AA18" s="90"/>
      <c r="AB18" s="90"/>
      <c r="AC18" s="64"/>
      <c r="AD18" s="321"/>
      <c r="AE18" s="90"/>
      <c r="AF18" s="90"/>
      <c r="AG18" s="90"/>
      <c r="AH18" s="222"/>
      <c r="AI18" s="182"/>
      <c r="AJ18" s="100"/>
    </row>
    <row r="19" spans="1:36" s="79" customFormat="1" ht="16.2" customHeight="1" x14ac:dyDescent="0.3">
      <c r="A19" s="385"/>
      <c r="B19" s="350"/>
      <c r="C19" s="101"/>
      <c r="D19" s="101"/>
      <c r="E19" s="101"/>
      <c r="F19" s="101"/>
      <c r="G19" s="101"/>
      <c r="H19" s="86"/>
      <c r="I19" s="322"/>
      <c r="J19" s="92"/>
      <c r="K19" s="97"/>
      <c r="L19" s="98"/>
      <c r="M19" s="103"/>
      <c r="N19" s="103"/>
      <c r="O19" s="86">
        <f t="shared" si="1"/>
        <v>0</v>
      </c>
      <c r="P19" s="349"/>
      <c r="Q19" s="94"/>
      <c r="R19" s="94"/>
      <c r="S19" s="95"/>
      <c r="T19" s="95"/>
      <c r="U19" s="95"/>
      <c r="V19" s="86"/>
      <c r="W19" s="322"/>
      <c r="X19" s="97"/>
      <c r="Y19" s="97"/>
      <c r="Z19" s="98"/>
      <c r="AA19" s="98"/>
      <c r="AB19" s="103"/>
      <c r="AC19" s="64"/>
      <c r="AD19" s="322"/>
      <c r="AE19" s="92"/>
      <c r="AF19" s="92"/>
      <c r="AG19" s="93"/>
      <c r="AH19" s="221"/>
      <c r="AI19" s="223"/>
      <c r="AJ19" s="86"/>
    </row>
    <row r="20" spans="1:36" s="79" customFormat="1" ht="15" customHeight="1" x14ac:dyDescent="0.3">
      <c r="A20" s="334" t="s">
        <v>63</v>
      </c>
      <c r="B20" s="350" t="s">
        <v>52</v>
      </c>
      <c r="C20" s="104" t="s">
        <v>52</v>
      </c>
      <c r="D20" s="90">
        <v>75</v>
      </c>
      <c r="E20" s="91"/>
      <c r="F20" s="110">
        <f t="shared" ref="F20" si="6">D20*$H$2/1000</f>
        <v>0</v>
      </c>
      <c r="G20" s="180">
        <f>D20/100</f>
        <v>0.75</v>
      </c>
      <c r="H20" s="100">
        <f t="shared" ref="H20:H23" si="7">D20*$J$2/1000</f>
        <v>27.75</v>
      </c>
      <c r="I20" s="320" t="s">
        <v>52</v>
      </c>
      <c r="J20" s="104" t="s">
        <v>52</v>
      </c>
      <c r="K20" s="90">
        <v>75</v>
      </c>
      <c r="L20" s="91"/>
      <c r="M20" s="110">
        <f t="shared" ref="M20" si="8">K20*$H$2/1000</f>
        <v>0</v>
      </c>
      <c r="N20" s="164">
        <f>K20/100</f>
        <v>0.75</v>
      </c>
      <c r="O20" s="86">
        <f>K20*$J$2/1000</f>
        <v>27.75</v>
      </c>
      <c r="P20" s="320"/>
      <c r="Q20" s="104"/>
      <c r="R20" s="90"/>
      <c r="S20" s="91"/>
      <c r="T20" s="86"/>
      <c r="U20" s="164"/>
      <c r="V20" s="86"/>
      <c r="W20" s="349" t="s">
        <v>52</v>
      </c>
      <c r="X20" s="104" t="s">
        <v>52</v>
      </c>
      <c r="Y20" s="90">
        <v>75</v>
      </c>
      <c r="Z20" s="90"/>
      <c r="AA20" s="110">
        <f t="shared" ref="AA20" si="9">Y20*$H$2/1000</f>
        <v>0</v>
      </c>
      <c r="AB20" s="164">
        <f>Y20/100</f>
        <v>0.75</v>
      </c>
      <c r="AC20" s="86">
        <f t="shared" ref="AC20:AC23" si="10">Y20*$J$2/1000</f>
        <v>27.75</v>
      </c>
      <c r="AD20" s="356" t="s">
        <v>249</v>
      </c>
      <c r="AE20" s="66" t="s">
        <v>250</v>
      </c>
      <c r="AF20" s="83">
        <v>75</v>
      </c>
      <c r="AG20" s="90"/>
      <c r="AH20" s="110">
        <f t="shared" ref="AH20" si="11">AF20*$H$2/1000</f>
        <v>0</v>
      </c>
      <c r="AI20" s="164">
        <f>AF20/100</f>
        <v>0.75</v>
      </c>
      <c r="AJ20" s="86">
        <f t="shared" ref="AJ20" si="12">AF20*$J$2/1000</f>
        <v>27.75</v>
      </c>
    </row>
    <row r="21" spans="1:36" s="79" customFormat="1" ht="15" x14ac:dyDescent="0.3">
      <c r="A21" s="335"/>
      <c r="B21" s="350"/>
      <c r="C21" s="90"/>
      <c r="D21" s="90"/>
      <c r="E21" s="91"/>
      <c r="F21" s="110"/>
      <c r="G21" s="180"/>
      <c r="H21" s="100">
        <f t="shared" si="7"/>
        <v>0</v>
      </c>
      <c r="I21" s="321"/>
      <c r="J21" s="90"/>
      <c r="K21" s="90"/>
      <c r="L21" s="91"/>
      <c r="M21" s="110"/>
      <c r="N21" s="164"/>
      <c r="O21" s="86">
        <f t="shared" ref="O21:O23" si="13">K21*$J$2/1000</f>
        <v>0</v>
      </c>
      <c r="P21" s="321"/>
      <c r="Q21" s="90"/>
      <c r="R21" s="90"/>
      <c r="S21" s="91"/>
      <c r="T21" s="86"/>
      <c r="U21" s="164"/>
      <c r="V21" s="86"/>
      <c r="W21" s="349"/>
      <c r="X21" s="90"/>
      <c r="Y21" s="90"/>
      <c r="Z21" s="90"/>
      <c r="AA21" s="110"/>
      <c r="AB21" s="164"/>
      <c r="AC21" s="86">
        <f t="shared" si="10"/>
        <v>0</v>
      </c>
      <c r="AD21" s="357"/>
      <c r="AE21" s="83"/>
      <c r="AF21" s="83"/>
      <c r="AG21" s="90"/>
      <c r="AH21" s="110"/>
      <c r="AI21" s="164"/>
      <c r="AJ21" s="86"/>
    </row>
    <row r="22" spans="1:36" s="79" customFormat="1" ht="15" x14ac:dyDescent="0.3">
      <c r="A22" s="335"/>
      <c r="B22" s="350"/>
      <c r="C22" s="90"/>
      <c r="D22" s="90"/>
      <c r="E22" s="91"/>
      <c r="F22" s="110"/>
      <c r="G22" s="180"/>
      <c r="H22" s="100">
        <f t="shared" si="7"/>
        <v>0</v>
      </c>
      <c r="I22" s="321"/>
      <c r="J22" s="90"/>
      <c r="K22" s="90"/>
      <c r="L22" s="91"/>
      <c r="M22" s="110"/>
      <c r="N22" s="164"/>
      <c r="O22" s="86">
        <f t="shared" si="13"/>
        <v>0</v>
      </c>
      <c r="P22" s="321"/>
      <c r="Q22" s="90"/>
      <c r="R22" s="90"/>
      <c r="S22" s="91"/>
      <c r="T22" s="86"/>
      <c r="U22" s="164"/>
      <c r="V22" s="86"/>
      <c r="W22" s="349"/>
      <c r="X22" s="90"/>
      <c r="Y22" s="90"/>
      <c r="Z22" s="90"/>
      <c r="AA22" s="110"/>
      <c r="AB22" s="164"/>
      <c r="AC22" s="86">
        <f t="shared" si="10"/>
        <v>0</v>
      </c>
      <c r="AD22" s="357"/>
      <c r="AE22" s="83"/>
      <c r="AF22" s="83"/>
      <c r="AG22" s="90"/>
      <c r="AH22" s="110"/>
      <c r="AI22" s="164"/>
      <c r="AJ22" s="86"/>
    </row>
    <row r="23" spans="1:36" s="79" customFormat="1" ht="15" x14ac:dyDescent="0.3">
      <c r="A23" s="336"/>
      <c r="B23" s="350"/>
      <c r="C23" s="90"/>
      <c r="D23" s="90"/>
      <c r="E23" s="91"/>
      <c r="F23" s="110"/>
      <c r="G23" s="180"/>
      <c r="H23" s="100">
        <f t="shared" si="7"/>
        <v>0</v>
      </c>
      <c r="I23" s="322"/>
      <c r="J23" s="90"/>
      <c r="K23" s="90"/>
      <c r="L23" s="91"/>
      <c r="M23" s="110"/>
      <c r="N23" s="164"/>
      <c r="O23" s="86">
        <f t="shared" si="13"/>
        <v>0</v>
      </c>
      <c r="P23" s="322"/>
      <c r="Q23" s="90"/>
      <c r="R23" s="90"/>
      <c r="S23" s="91"/>
      <c r="T23" s="86"/>
      <c r="U23" s="164"/>
      <c r="V23" s="86"/>
      <c r="W23" s="349"/>
      <c r="X23" s="90"/>
      <c r="Y23" s="90"/>
      <c r="Z23" s="90"/>
      <c r="AA23" s="110"/>
      <c r="AB23" s="164"/>
      <c r="AC23" s="86">
        <f t="shared" si="10"/>
        <v>0</v>
      </c>
      <c r="AD23" s="358"/>
      <c r="AE23" s="83"/>
      <c r="AF23" s="83"/>
      <c r="AG23" s="90"/>
      <c r="AH23" s="110"/>
      <c r="AI23" s="164"/>
      <c r="AJ23" s="86"/>
    </row>
    <row r="24" spans="1:36" s="79" customFormat="1" ht="15" customHeight="1" x14ac:dyDescent="0.3">
      <c r="A24" s="385" t="s">
        <v>49</v>
      </c>
      <c r="B24" s="350" t="s">
        <v>111</v>
      </c>
      <c r="C24" s="94" t="s">
        <v>104</v>
      </c>
      <c r="D24" s="111">
        <v>15</v>
      </c>
      <c r="E24" s="112"/>
      <c r="F24" s="112"/>
      <c r="G24" s="112">
        <f>D24/100</f>
        <v>0.15</v>
      </c>
      <c r="H24" s="86">
        <f t="shared" si="0"/>
        <v>5.55</v>
      </c>
      <c r="I24" s="350" t="s">
        <v>185</v>
      </c>
      <c r="J24" s="94" t="s">
        <v>56</v>
      </c>
      <c r="K24" s="111">
        <v>25</v>
      </c>
      <c r="L24" s="112"/>
      <c r="M24" s="112"/>
      <c r="N24" s="112">
        <f>K24/100</f>
        <v>0.25</v>
      </c>
      <c r="O24" s="86">
        <f t="shared" si="1"/>
        <v>9.25</v>
      </c>
      <c r="P24" s="386" t="s">
        <v>188</v>
      </c>
      <c r="Q24" s="49"/>
      <c r="R24" s="56"/>
      <c r="S24" s="57"/>
      <c r="T24" s="57"/>
      <c r="U24" s="57"/>
      <c r="V24" s="86"/>
      <c r="W24" s="350" t="s">
        <v>190</v>
      </c>
      <c r="X24" s="94" t="s">
        <v>69</v>
      </c>
      <c r="Y24" s="111">
        <v>35</v>
      </c>
      <c r="Z24" s="112"/>
      <c r="AA24" s="112"/>
      <c r="AB24" s="289">
        <f>Y24/100</f>
        <v>0.35</v>
      </c>
      <c r="AC24" s="86">
        <f t="shared" ref="AC24:AC26" si="14">Y24*$J$2/1000</f>
        <v>12.95</v>
      </c>
      <c r="AD24" s="350" t="s">
        <v>103</v>
      </c>
      <c r="AE24" s="94" t="s">
        <v>67</v>
      </c>
      <c r="AF24" s="111">
        <v>15</v>
      </c>
      <c r="AG24" s="112">
        <f>AF24/85</f>
        <v>0.17647058823529413</v>
      </c>
      <c r="AH24" s="112"/>
      <c r="AI24" s="112"/>
      <c r="AJ24" s="86">
        <f t="shared" si="4"/>
        <v>5.55</v>
      </c>
    </row>
    <row r="25" spans="1:36" s="79" customFormat="1" ht="16.2" customHeight="1" x14ac:dyDescent="0.3">
      <c r="A25" s="385"/>
      <c r="B25" s="350"/>
      <c r="C25" s="94" t="s">
        <v>100</v>
      </c>
      <c r="D25" s="111">
        <v>10</v>
      </c>
      <c r="E25" s="112"/>
      <c r="F25" s="112"/>
      <c r="G25" s="112">
        <f>D25/100</f>
        <v>0.1</v>
      </c>
      <c r="H25" s="86">
        <f t="shared" si="0"/>
        <v>3.7</v>
      </c>
      <c r="I25" s="350"/>
      <c r="J25" s="94" t="s">
        <v>54</v>
      </c>
      <c r="K25" s="111">
        <v>10</v>
      </c>
      <c r="L25" s="112"/>
      <c r="M25" s="112"/>
      <c r="N25" s="112">
        <f>K25/100</f>
        <v>0.1</v>
      </c>
      <c r="O25" s="86">
        <f t="shared" si="1"/>
        <v>3.7</v>
      </c>
      <c r="P25" s="386"/>
      <c r="Q25" s="49"/>
      <c r="R25" s="56"/>
      <c r="S25" s="57"/>
      <c r="T25" s="57"/>
      <c r="U25" s="57"/>
      <c r="V25" s="86"/>
      <c r="W25" s="350"/>
      <c r="X25" s="94" t="s">
        <v>244</v>
      </c>
      <c r="Y25" s="111">
        <v>0.6</v>
      </c>
      <c r="Z25" s="112"/>
      <c r="AA25" s="112"/>
      <c r="AB25" s="112"/>
      <c r="AC25" s="86">
        <f t="shared" si="14"/>
        <v>0.222</v>
      </c>
      <c r="AD25" s="350"/>
      <c r="AE25" s="94" t="s">
        <v>36</v>
      </c>
      <c r="AF25" s="111">
        <v>5</v>
      </c>
      <c r="AG25" s="112"/>
      <c r="AH25" s="112"/>
      <c r="AI25" s="112"/>
      <c r="AJ25" s="86">
        <f t="shared" si="4"/>
        <v>1.85</v>
      </c>
    </row>
    <row r="26" spans="1:36" s="79" customFormat="1" ht="16.2" customHeight="1" x14ac:dyDescent="0.3">
      <c r="A26" s="385"/>
      <c r="B26" s="350"/>
      <c r="C26" s="94" t="s">
        <v>85</v>
      </c>
      <c r="D26" s="111">
        <v>0.6</v>
      </c>
      <c r="E26" s="112"/>
      <c r="F26" s="112"/>
      <c r="G26" s="112"/>
      <c r="H26" s="86">
        <f t="shared" si="0"/>
        <v>0.222</v>
      </c>
      <c r="I26" s="350"/>
      <c r="J26" s="94" t="s">
        <v>245</v>
      </c>
      <c r="K26" s="111">
        <v>15</v>
      </c>
      <c r="L26" s="112"/>
      <c r="M26" s="112"/>
      <c r="N26" s="112"/>
      <c r="O26" s="86">
        <f t="shared" si="1"/>
        <v>5.55</v>
      </c>
      <c r="P26" s="386"/>
      <c r="Q26" s="49"/>
      <c r="R26" s="56"/>
      <c r="S26" s="57"/>
      <c r="T26" s="57"/>
      <c r="U26" s="57"/>
      <c r="V26" s="86"/>
      <c r="W26" s="350"/>
      <c r="X26" s="94" t="s">
        <v>73</v>
      </c>
      <c r="Y26" s="111">
        <v>15</v>
      </c>
      <c r="Z26" s="112"/>
      <c r="AA26" s="112"/>
      <c r="AB26" s="112"/>
      <c r="AC26" s="86">
        <f t="shared" si="14"/>
        <v>5.55</v>
      </c>
      <c r="AD26" s="350"/>
      <c r="AE26" s="94" t="s">
        <v>50</v>
      </c>
      <c r="AF26" s="111">
        <v>25</v>
      </c>
      <c r="AG26" s="112">
        <f>AF26/90</f>
        <v>0.27777777777777779</v>
      </c>
      <c r="AH26" s="112"/>
      <c r="AI26" s="112"/>
      <c r="AJ26" s="86">
        <f t="shared" si="4"/>
        <v>9.25</v>
      </c>
    </row>
    <row r="27" spans="1:36" s="79" customFormat="1" ht="16.2" customHeight="1" x14ac:dyDescent="0.3">
      <c r="A27" s="385"/>
      <c r="B27" s="350"/>
      <c r="C27" s="97"/>
      <c r="D27" s="85"/>
      <c r="E27" s="103"/>
      <c r="F27" s="103"/>
      <c r="G27" s="103"/>
      <c r="H27" s="100"/>
      <c r="I27" s="350"/>
      <c r="J27" s="97" t="s">
        <v>86</v>
      </c>
      <c r="K27" s="85">
        <v>5</v>
      </c>
      <c r="L27" s="103"/>
      <c r="M27" s="103"/>
      <c r="N27" s="103"/>
      <c r="O27" s="100"/>
      <c r="P27" s="386"/>
      <c r="Q27" s="20"/>
      <c r="R27" s="75"/>
      <c r="S27" s="51"/>
      <c r="T27" s="51"/>
      <c r="U27" s="51"/>
      <c r="V27" s="63"/>
      <c r="W27" s="350"/>
      <c r="X27" s="97"/>
      <c r="Y27" s="85"/>
      <c r="Z27" s="103"/>
      <c r="AA27" s="103"/>
      <c r="AB27" s="103"/>
      <c r="AC27" s="86"/>
      <c r="AD27" s="350"/>
      <c r="AE27" s="97" t="s">
        <v>57</v>
      </c>
      <c r="AF27" s="85">
        <v>5</v>
      </c>
      <c r="AG27" s="103"/>
      <c r="AH27" s="103"/>
      <c r="AI27" s="103">
        <f>AF27/100</f>
        <v>0.05</v>
      </c>
      <c r="AJ27" s="86">
        <f t="shared" si="4"/>
        <v>1.85</v>
      </c>
    </row>
    <row r="28" spans="1:36" s="79" customFormat="1" ht="16.2" customHeight="1" x14ac:dyDescent="0.3">
      <c r="A28" s="385"/>
      <c r="B28" s="350"/>
      <c r="C28" s="97"/>
      <c r="D28" s="85"/>
      <c r="E28" s="103"/>
      <c r="F28" s="103"/>
      <c r="G28" s="103"/>
      <c r="H28" s="100"/>
      <c r="I28" s="350"/>
      <c r="J28" s="97"/>
      <c r="K28" s="85"/>
      <c r="L28" s="103"/>
      <c r="M28" s="103"/>
      <c r="N28" s="103"/>
      <c r="O28" s="100"/>
      <c r="P28" s="386"/>
      <c r="Q28" s="20"/>
      <c r="R28" s="75"/>
      <c r="S28" s="51"/>
      <c r="T28" s="51"/>
      <c r="U28" s="51"/>
      <c r="V28" s="63"/>
      <c r="W28" s="350"/>
      <c r="X28" s="97"/>
      <c r="Y28" s="85"/>
      <c r="Z28" s="103"/>
      <c r="AA28" s="103"/>
      <c r="AB28" s="103"/>
      <c r="AC28" s="86"/>
      <c r="AD28" s="350"/>
      <c r="AE28" s="97"/>
      <c r="AF28" s="85"/>
      <c r="AG28" s="103"/>
      <c r="AH28" s="103"/>
      <c r="AI28" s="103"/>
      <c r="AJ28" s="86"/>
    </row>
    <row r="29" spans="1:36" s="79" customFormat="1" ht="16.2" customHeight="1" x14ac:dyDescent="0.3">
      <c r="A29" s="326" t="s">
        <v>4</v>
      </c>
      <c r="B29" s="327"/>
      <c r="C29" s="20"/>
      <c r="D29" s="75"/>
      <c r="E29" s="103"/>
      <c r="F29" s="103"/>
      <c r="G29" s="103"/>
      <c r="H29" s="11"/>
      <c r="I29" s="81" t="s">
        <v>4</v>
      </c>
      <c r="J29" s="20"/>
      <c r="K29" s="20"/>
      <c r="L29" s="25"/>
      <c r="M29" s="25"/>
      <c r="N29" s="25"/>
      <c r="O29" s="11"/>
      <c r="P29" s="76" t="s">
        <v>4</v>
      </c>
      <c r="Q29" s="20">
        <v>1</v>
      </c>
      <c r="R29" s="20"/>
      <c r="S29" s="25"/>
      <c r="T29" s="25"/>
      <c r="U29" s="25"/>
      <c r="V29" s="11"/>
      <c r="W29" s="81" t="s">
        <v>4</v>
      </c>
      <c r="X29" s="20"/>
      <c r="Y29" s="20"/>
      <c r="Z29" s="25"/>
      <c r="AA29" s="25"/>
      <c r="AB29" s="25"/>
      <c r="AC29" s="11"/>
      <c r="AD29" s="81" t="s">
        <v>4</v>
      </c>
      <c r="AE29" s="20"/>
      <c r="AF29" s="20"/>
      <c r="AG29" s="25"/>
      <c r="AH29" s="25"/>
      <c r="AI29" s="25"/>
      <c r="AJ29" s="11"/>
    </row>
    <row r="30" spans="1:36" s="79" customFormat="1" ht="16.95" customHeight="1" thickBot="1" x14ac:dyDescent="0.3">
      <c r="A30" s="328" t="s">
        <v>1</v>
      </c>
      <c r="B30" s="329"/>
      <c r="C30" s="77"/>
      <c r="D30" s="21"/>
      <c r="E30" s="53"/>
      <c r="F30" s="53"/>
      <c r="G30" s="53"/>
      <c r="H30" s="12"/>
      <c r="I30" s="54" t="s">
        <v>1</v>
      </c>
      <c r="J30" s="77"/>
      <c r="K30" s="21"/>
      <c r="L30" s="26"/>
      <c r="M30" s="26"/>
      <c r="N30" s="26"/>
      <c r="O30" s="12"/>
      <c r="P30" s="61" t="s">
        <v>5</v>
      </c>
      <c r="Q30" s="77"/>
      <c r="R30" s="21"/>
      <c r="S30" s="26"/>
      <c r="T30" s="26"/>
      <c r="U30" s="26"/>
      <c r="V30" s="12"/>
      <c r="W30" s="54" t="s">
        <v>1</v>
      </c>
      <c r="X30" s="77" t="s">
        <v>144</v>
      </c>
      <c r="Y30" s="21"/>
      <c r="Z30" s="26"/>
      <c r="AA30" s="26"/>
      <c r="AB30" s="26"/>
      <c r="AC30" s="12"/>
      <c r="AD30" s="54" t="s">
        <v>1</v>
      </c>
      <c r="AE30" s="77"/>
      <c r="AF30" s="21"/>
      <c r="AG30" s="26"/>
      <c r="AH30" s="26"/>
      <c r="AI30" s="26"/>
      <c r="AJ30" s="12"/>
    </row>
    <row r="31" spans="1:36" s="79" customFormat="1" x14ac:dyDescent="0.3">
      <c r="A31" s="375" t="s">
        <v>6</v>
      </c>
      <c r="B31" s="347" t="s">
        <v>7</v>
      </c>
      <c r="C31" s="348"/>
      <c r="D31" s="13"/>
      <c r="E31" s="13"/>
      <c r="F31" s="13"/>
      <c r="G31" s="13"/>
      <c r="H31" s="13"/>
      <c r="I31" s="347" t="s">
        <v>7</v>
      </c>
      <c r="J31" s="348"/>
      <c r="K31" s="13"/>
      <c r="L31" s="13"/>
      <c r="M31" s="13"/>
      <c r="N31" s="13"/>
      <c r="O31" s="13"/>
      <c r="P31" s="347" t="s">
        <v>7</v>
      </c>
      <c r="Q31" s="348"/>
      <c r="R31" s="13"/>
      <c r="S31" s="13"/>
      <c r="T31" s="13"/>
      <c r="U31" s="13"/>
      <c r="V31" s="13"/>
      <c r="W31" s="347" t="s">
        <v>7</v>
      </c>
      <c r="X31" s="348"/>
      <c r="Y31" s="13"/>
      <c r="Z31" s="27"/>
      <c r="AA31" s="27"/>
      <c r="AB31" s="27"/>
      <c r="AC31" s="14"/>
      <c r="AD31" s="347" t="s">
        <v>7</v>
      </c>
      <c r="AE31" s="348"/>
      <c r="AF31" s="13"/>
      <c r="AG31" s="27"/>
      <c r="AH31" s="27"/>
      <c r="AI31" s="27"/>
      <c r="AJ31" s="14"/>
    </row>
    <row r="32" spans="1:36" s="99" customFormat="1" ht="15" x14ac:dyDescent="0.3">
      <c r="A32" s="376"/>
      <c r="B32" s="325" t="s">
        <v>129</v>
      </c>
      <c r="C32" s="325"/>
      <c r="D32" s="210">
        <f>SUM(E5:E25)</f>
        <v>5</v>
      </c>
      <c r="E32" s="97"/>
      <c r="F32" s="97"/>
      <c r="G32" s="97"/>
      <c r="H32" s="90"/>
      <c r="I32" s="325" t="s">
        <v>129</v>
      </c>
      <c r="J32" s="325"/>
      <c r="K32" s="210">
        <f>SUM(L5:L25)</f>
        <v>5</v>
      </c>
      <c r="L32" s="97"/>
      <c r="M32" s="97"/>
      <c r="N32" s="97"/>
      <c r="O32" s="90"/>
      <c r="P32" s="325" t="s">
        <v>129</v>
      </c>
      <c r="Q32" s="325"/>
      <c r="R32" s="210">
        <f>SUM(S5:S25)</f>
        <v>2</v>
      </c>
      <c r="S32" s="194"/>
      <c r="T32" s="97"/>
      <c r="U32" s="97"/>
      <c r="V32" s="90"/>
      <c r="W32" s="325" t="s">
        <v>129</v>
      </c>
      <c r="X32" s="325"/>
      <c r="Y32" s="210">
        <f>SUM(Z5:Z25)</f>
        <v>5</v>
      </c>
      <c r="Z32" s="195"/>
      <c r="AA32" s="98"/>
      <c r="AB32" s="98"/>
      <c r="AC32" s="196"/>
      <c r="AD32" s="325" t="s">
        <v>129</v>
      </c>
      <c r="AE32" s="325"/>
      <c r="AF32" s="210">
        <f>SUM(AG5:AG25)</f>
        <v>5.8907563025210088</v>
      </c>
      <c r="AG32" s="195"/>
      <c r="AH32" s="98"/>
      <c r="AI32" s="98"/>
      <c r="AJ32" s="196"/>
    </row>
    <row r="33" spans="1:36" s="99" customFormat="1" ht="15" x14ac:dyDescent="0.3">
      <c r="A33" s="376"/>
      <c r="B33" s="325" t="s">
        <v>130</v>
      </c>
      <c r="C33" s="325"/>
      <c r="D33" s="197">
        <f>SUM(F7:F25)</f>
        <v>2.5714285714285716</v>
      </c>
      <c r="E33" s="197"/>
      <c r="F33" s="198"/>
      <c r="G33" s="198"/>
      <c r="H33" s="90"/>
      <c r="I33" s="325" t="s">
        <v>130</v>
      </c>
      <c r="J33" s="325"/>
      <c r="K33" s="197">
        <f>SUM(M7:M25)</f>
        <v>2.6428571428571428</v>
      </c>
      <c r="L33" s="197"/>
      <c r="M33" s="198"/>
      <c r="N33" s="198"/>
      <c r="O33" s="90"/>
      <c r="P33" s="325" t="s">
        <v>130</v>
      </c>
      <c r="Q33" s="325"/>
      <c r="R33" s="197">
        <f>SUM(T6:T25)</f>
        <v>2.1714285714285713</v>
      </c>
      <c r="S33" s="197"/>
      <c r="T33" s="198"/>
      <c r="U33" s="198"/>
      <c r="V33" s="90"/>
      <c r="W33" s="325" t="s">
        <v>130</v>
      </c>
      <c r="X33" s="325"/>
      <c r="Y33" s="197">
        <f>SUM(AA7:AA25)</f>
        <v>2.7742857142857145</v>
      </c>
      <c r="Z33" s="199"/>
      <c r="AA33" s="200"/>
      <c r="AB33" s="200"/>
      <c r="AC33" s="196"/>
      <c r="AD33" s="325" t="s">
        <v>130</v>
      </c>
      <c r="AE33" s="325"/>
      <c r="AF33" s="197">
        <f>SUM(AH7:AH25)</f>
        <v>2.0732142857142857</v>
      </c>
      <c r="AG33" s="199"/>
      <c r="AH33" s="200"/>
      <c r="AI33" s="200"/>
      <c r="AJ33" s="196"/>
    </row>
    <row r="34" spans="1:36" s="99" customFormat="1" ht="15" x14ac:dyDescent="0.3">
      <c r="A34" s="376"/>
      <c r="B34" s="325" t="s">
        <v>28</v>
      </c>
      <c r="C34" s="325"/>
      <c r="D34" s="197">
        <f>SUM(G7:G25)</f>
        <v>1.95</v>
      </c>
      <c r="E34" s="198"/>
      <c r="F34" s="198"/>
      <c r="G34" s="198"/>
      <c r="H34" s="90"/>
      <c r="I34" s="325" t="s">
        <v>28</v>
      </c>
      <c r="J34" s="325"/>
      <c r="K34" s="197">
        <f>SUM(N7:N25)</f>
        <v>2</v>
      </c>
      <c r="L34" s="198"/>
      <c r="M34" s="198"/>
      <c r="N34" s="198"/>
      <c r="O34" s="90"/>
      <c r="P34" s="325" t="s">
        <v>28</v>
      </c>
      <c r="Q34" s="325"/>
      <c r="R34" s="197">
        <f>SUM(U7:U25)</f>
        <v>1.3499999999999999</v>
      </c>
      <c r="S34" s="198"/>
      <c r="T34" s="198"/>
      <c r="U34" s="198"/>
      <c r="V34" s="90"/>
      <c r="W34" s="325" t="s">
        <v>28</v>
      </c>
      <c r="X34" s="325"/>
      <c r="Y34" s="197">
        <f>SUM(AB7:AB25)</f>
        <v>1.6059999999999999</v>
      </c>
      <c r="Z34" s="200"/>
      <c r="AA34" s="200"/>
      <c r="AB34" s="200"/>
      <c r="AC34" s="196"/>
      <c r="AD34" s="325" t="s">
        <v>28</v>
      </c>
      <c r="AE34" s="325"/>
      <c r="AF34" s="197">
        <f>SUM(AI7:AI25)</f>
        <v>1.4</v>
      </c>
      <c r="AG34" s="200"/>
      <c r="AH34" s="200"/>
      <c r="AI34" s="200"/>
      <c r="AJ34" s="196"/>
    </row>
    <row r="35" spans="1:36" s="99" customFormat="1" ht="15" x14ac:dyDescent="0.3">
      <c r="A35" s="377"/>
      <c r="B35" s="325" t="s">
        <v>26</v>
      </c>
      <c r="C35" s="325"/>
      <c r="D35" s="201"/>
      <c r="E35" s="201"/>
      <c r="F35" s="201"/>
      <c r="G35" s="201"/>
      <c r="H35" s="174"/>
      <c r="I35" s="325" t="s">
        <v>26</v>
      </c>
      <c r="J35" s="325"/>
      <c r="K35" s="201"/>
      <c r="L35" s="201"/>
      <c r="M35" s="201"/>
      <c r="N35" s="201"/>
      <c r="O35" s="174"/>
      <c r="P35" s="325" t="s">
        <v>26</v>
      </c>
      <c r="Q35" s="325"/>
      <c r="R35" s="201">
        <v>1</v>
      </c>
      <c r="S35" s="201"/>
      <c r="T35" s="201"/>
      <c r="U35" s="201"/>
      <c r="V35" s="174"/>
      <c r="W35" s="325" t="s">
        <v>26</v>
      </c>
      <c r="X35" s="325"/>
      <c r="Y35" s="201"/>
      <c r="Z35" s="202"/>
      <c r="AA35" s="202"/>
      <c r="AB35" s="202"/>
      <c r="AC35" s="203"/>
      <c r="AD35" s="325" t="s">
        <v>26</v>
      </c>
      <c r="AE35" s="325"/>
      <c r="AF35" s="201"/>
      <c r="AG35" s="202"/>
      <c r="AH35" s="202"/>
      <c r="AI35" s="202"/>
      <c r="AJ35" s="203"/>
    </row>
    <row r="36" spans="1:36" s="99" customFormat="1" ht="15" x14ac:dyDescent="0.3">
      <c r="A36" s="377"/>
      <c r="B36" s="323" t="s">
        <v>11</v>
      </c>
      <c r="C36" s="324"/>
      <c r="D36" s="201">
        <v>0</v>
      </c>
      <c r="E36" s="201"/>
      <c r="F36" s="201"/>
      <c r="G36" s="201"/>
      <c r="H36" s="174"/>
      <c r="I36" s="323" t="s">
        <v>11</v>
      </c>
      <c r="J36" s="324"/>
      <c r="K36" s="201"/>
      <c r="L36" s="201"/>
      <c r="M36" s="201"/>
      <c r="N36" s="201"/>
      <c r="O36" s="174"/>
      <c r="P36" s="323" t="s">
        <v>11</v>
      </c>
      <c r="Q36" s="324"/>
      <c r="R36" s="201">
        <v>0</v>
      </c>
      <c r="S36" s="201"/>
      <c r="T36" s="201"/>
      <c r="U36" s="201"/>
      <c r="V36" s="174"/>
      <c r="W36" s="323" t="s">
        <v>11</v>
      </c>
      <c r="X36" s="324"/>
      <c r="Y36" s="201">
        <v>1</v>
      </c>
      <c r="Z36" s="202"/>
      <c r="AA36" s="202"/>
      <c r="AB36" s="202"/>
      <c r="AC36" s="203"/>
      <c r="AD36" s="323" t="s">
        <v>11</v>
      </c>
      <c r="AE36" s="324"/>
      <c r="AF36" s="201">
        <v>0</v>
      </c>
      <c r="AG36" s="202"/>
      <c r="AH36" s="202"/>
      <c r="AI36" s="202"/>
      <c r="AJ36" s="203"/>
    </row>
    <row r="37" spans="1:36" s="99" customFormat="1" ht="15" x14ac:dyDescent="0.3">
      <c r="A37" s="377"/>
      <c r="B37" s="323" t="s">
        <v>12</v>
      </c>
      <c r="C37" s="324"/>
      <c r="D37" s="201">
        <v>2.5</v>
      </c>
      <c r="E37" s="201"/>
      <c r="F37" s="201"/>
      <c r="G37" s="201"/>
      <c r="H37" s="174"/>
      <c r="I37" s="323" t="s">
        <v>12</v>
      </c>
      <c r="J37" s="324"/>
      <c r="K37" s="201">
        <v>2.5</v>
      </c>
      <c r="L37" s="201"/>
      <c r="M37" s="201"/>
      <c r="N37" s="201"/>
      <c r="O37" s="174"/>
      <c r="P37" s="323" t="s">
        <v>12</v>
      </c>
      <c r="Q37" s="324"/>
      <c r="R37" s="201">
        <v>2.5</v>
      </c>
      <c r="S37" s="201"/>
      <c r="T37" s="201"/>
      <c r="U37" s="201"/>
      <c r="V37" s="174"/>
      <c r="W37" s="323" t="s">
        <v>12</v>
      </c>
      <c r="X37" s="324"/>
      <c r="Y37" s="201">
        <v>2.5</v>
      </c>
      <c r="Z37" s="202"/>
      <c r="AA37" s="202"/>
      <c r="AB37" s="202"/>
      <c r="AC37" s="203"/>
      <c r="AD37" s="323" t="s">
        <v>12</v>
      </c>
      <c r="AE37" s="324"/>
      <c r="AF37" s="201">
        <v>2.5</v>
      </c>
      <c r="AG37" s="202"/>
      <c r="AH37" s="202"/>
      <c r="AI37" s="202"/>
      <c r="AJ37" s="203"/>
    </row>
    <row r="38" spans="1:36" s="99" customFormat="1" ht="23.4" customHeight="1" thickBot="1" x14ac:dyDescent="0.35">
      <c r="A38" s="378"/>
      <c r="B38" s="340" t="s">
        <v>27</v>
      </c>
      <c r="C38" s="340"/>
      <c r="D38" s="30">
        <f>D32*70+D33*75+D34*25+D35*60+D36*120+D37*45</f>
        <v>704.10714285714289</v>
      </c>
      <c r="E38" s="204"/>
      <c r="F38" s="205"/>
      <c r="G38" s="205"/>
      <c r="H38" s="206"/>
      <c r="I38" s="340" t="s">
        <v>27</v>
      </c>
      <c r="J38" s="340"/>
      <c r="K38" s="30">
        <f>K32*70+K33*75+K34*25+K35*60+K36*120+K37*45</f>
        <v>710.71428571428578</v>
      </c>
      <c r="L38" s="204"/>
      <c r="M38" s="204"/>
      <c r="N38" s="204"/>
      <c r="O38" s="206"/>
      <c r="P38" s="340" t="s">
        <v>27</v>
      </c>
      <c r="Q38" s="340"/>
      <c r="R38" s="30">
        <f>R32*70+R33*75+R34*25+R35*60+R36*120+R37*45</f>
        <v>509.10714285714283</v>
      </c>
      <c r="S38" s="204"/>
      <c r="T38" s="204"/>
      <c r="U38" s="204"/>
      <c r="V38" s="206"/>
      <c r="W38" s="340" t="s">
        <v>27</v>
      </c>
      <c r="X38" s="340"/>
      <c r="Y38" s="30">
        <f>Y32*70+Y33*75+Y34*25+Y35*60+Y36*120+Y37*45</f>
        <v>830.72142857142853</v>
      </c>
      <c r="Z38" s="207"/>
      <c r="AA38" s="208"/>
      <c r="AB38" s="208"/>
      <c r="AC38" s="209"/>
      <c r="AD38" s="340" t="s">
        <v>27</v>
      </c>
      <c r="AE38" s="340"/>
      <c r="AF38" s="30">
        <f>AF32*70+AF33*75+AF34*25+AF35*60+AF36*120+AF37*45</f>
        <v>715.34401260504205</v>
      </c>
      <c r="AG38" s="207"/>
      <c r="AH38" s="208"/>
      <c r="AI38" s="208"/>
      <c r="AJ38" s="209"/>
    </row>
    <row r="39" spans="1:36" s="15" customFormat="1" x14ac:dyDescent="0.3">
      <c r="A39" s="37"/>
      <c r="B39" s="15" t="s">
        <v>2</v>
      </c>
      <c r="K39" s="15" t="s">
        <v>10</v>
      </c>
      <c r="Y39" s="15" t="s">
        <v>3</v>
      </c>
      <c r="AC39" s="37"/>
      <c r="AE39" s="37"/>
      <c r="AF39" s="37"/>
      <c r="AG39" s="37"/>
      <c r="AH39" s="37"/>
    </row>
    <row r="40" spans="1:36" s="80" customFormat="1" ht="13.8" x14ac:dyDescent="0.3">
      <c r="A40" s="315" t="s">
        <v>33</v>
      </c>
      <c r="B40" s="315"/>
      <c r="C40" s="315"/>
      <c r="D40" s="315"/>
      <c r="E40" s="315"/>
      <c r="F40" s="315"/>
      <c r="G40" s="315"/>
      <c r="H40" s="315"/>
      <c r="I40" s="315"/>
      <c r="J40" s="315"/>
      <c r="K40" s="315"/>
      <c r="L40" s="315"/>
      <c r="M40" s="315"/>
      <c r="N40" s="315"/>
      <c r="O40" s="315"/>
      <c r="P40" s="315"/>
      <c r="Q40" s="315"/>
      <c r="R40" s="315"/>
      <c r="S40" s="315"/>
      <c r="T40" s="315"/>
      <c r="U40" s="315"/>
      <c r="V40" s="315"/>
    </row>
    <row r="41" spans="1:36" s="80" customFormat="1" ht="19.8" x14ac:dyDescent="0.3">
      <c r="A41" s="58" t="s">
        <v>9</v>
      </c>
      <c r="C41" s="24"/>
      <c r="D41" s="24"/>
      <c r="E41" s="24"/>
      <c r="F41" s="24"/>
      <c r="G41" s="24"/>
      <c r="H41" s="24"/>
      <c r="J41" s="24"/>
      <c r="K41" s="24"/>
      <c r="L41" s="24"/>
      <c r="M41" s="24"/>
      <c r="N41" s="24"/>
      <c r="O41" s="24"/>
      <c r="Q41" s="24"/>
      <c r="R41" s="24"/>
      <c r="S41" s="24"/>
      <c r="T41" s="24"/>
      <c r="U41" s="24"/>
      <c r="V41" s="24"/>
      <c r="W41" s="59" t="s">
        <v>13</v>
      </c>
      <c r="X41" s="45"/>
      <c r="Y41" s="45"/>
      <c r="Z41" s="45"/>
      <c r="AA41" s="45"/>
      <c r="AB41" s="45"/>
      <c r="AC41" s="45"/>
      <c r="AD41" s="36"/>
      <c r="AE41" s="45"/>
      <c r="AF41" s="45"/>
      <c r="AG41" s="45"/>
      <c r="AH41" s="24"/>
    </row>
    <row r="42" spans="1:36" s="79" customFormat="1" ht="13.8" x14ac:dyDescent="0.3">
      <c r="A42" s="316" t="s">
        <v>8</v>
      </c>
      <c r="B42" s="316"/>
      <c r="C42" s="316"/>
      <c r="D42" s="316"/>
      <c r="E42" s="316"/>
      <c r="F42" s="316"/>
      <c r="G42" s="316"/>
      <c r="H42" s="316"/>
      <c r="I42" s="316"/>
      <c r="J42" s="316"/>
      <c r="K42" s="316"/>
      <c r="L42" s="316"/>
      <c r="M42" s="316"/>
      <c r="N42" s="316"/>
      <c r="O42" s="316"/>
      <c r="P42" s="316"/>
      <c r="Q42" s="316"/>
      <c r="R42" s="316"/>
      <c r="S42" s="316"/>
      <c r="T42" s="316"/>
      <c r="U42" s="316"/>
      <c r="V42" s="316"/>
    </row>
  </sheetData>
  <mergeCells count="82">
    <mergeCell ref="Y2:AE2"/>
    <mergeCell ref="B3:H3"/>
    <mergeCell ref="I3:O3"/>
    <mergeCell ref="P3:V3"/>
    <mergeCell ref="W3:AC3"/>
    <mergeCell ref="AD3:AJ3"/>
    <mergeCell ref="A14:A19"/>
    <mergeCell ref="B14:B19"/>
    <mergeCell ref="P20:P23"/>
    <mergeCell ref="W20:W23"/>
    <mergeCell ref="A1:V1"/>
    <mergeCell ref="A2:I2"/>
    <mergeCell ref="A7:A13"/>
    <mergeCell ref="B7:B13"/>
    <mergeCell ref="I7:I13"/>
    <mergeCell ref="W7:W13"/>
    <mergeCell ref="A5:A6"/>
    <mergeCell ref="B5:B6"/>
    <mergeCell ref="I5:I6"/>
    <mergeCell ref="P5:P13"/>
    <mergeCell ref="W5:W6"/>
    <mergeCell ref="I14:I19"/>
    <mergeCell ref="P24:P28"/>
    <mergeCell ref="W24:W28"/>
    <mergeCell ref="P14:P19"/>
    <mergeCell ref="W14:W19"/>
    <mergeCell ref="AD5:AD6"/>
    <mergeCell ref="AD7:AD13"/>
    <mergeCell ref="AD14:AD19"/>
    <mergeCell ref="AD20:AD23"/>
    <mergeCell ref="AD24:AD28"/>
    <mergeCell ref="A29:B29"/>
    <mergeCell ref="A30:B30"/>
    <mergeCell ref="A31:A38"/>
    <mergeCell ref="B31:C31"/>
    <mergeCell ref="I31:J31"/>
    <mergeCell ref="B33:C33"/>
    <mergeCell ref="I33:J33"/>
    <mergeCell ref="B35:C35"/>
    <mergeCell ref="I35:J35"/>
    <mergeCell ref="A20:A23"/>
    <mergeCell ref="B20:B23"/>
    <mergeCell ref="I20:I23"/>
    <mergeCell ref="A24:A28"/>
    <mergeCell ref="B24:B28"/>
    <mergeCell ref="I24:I28"/>
    <mergeCell ref="W31:X31"/>
    <mergeCell ref="AD31:AE31"/>
    <mergeCell ref="B32:C32"/>
    <mergeCell ref="I32:J32"/>
    <mergeCell ref="P32:Q32"/>
    <mergeCell ref="W32:X32"/>
    <mergeCell ref="AD32:AE32"/>
    <mergeCell ref="P31:Q31"/>
    <mergeCell ref="W33:X33"/>
    <mergeCell ref="AD33:AE33"/>
    <mergeCell ref="B34:C34"/>
    <mergeCell ref="I34:J34"/>
    <mergeCell ref="P34:Q34"/>
    <mergeCell ref="W34:X34"/>
    <mergeCell ref="AD34:AE34"/>
    <mergeCell ref="P33:Q33"/>
    <mergeCell ref="P35:Q35"/>
    <mergeCell ref="W35:X35"/>
    <mergeCell ref="AD35:AE35"/>
    <mergeCell ref="B36:C36"/>
    <mergeCell ref="I36:J36"/>
    <mergeCell ref="P36:Q36"/>
    <mergeCell ref="W36:X36"/>
    <mergeCell ref="AD36:AE36"/>
    <mergeCell ref="W37:X37"/>
    <mergeCell ref="AD37:AE37"/>
    <mergeCell ref="B38:C38"/>
    <mergeCell ref="I38:J38"/>
    <mergeCell ref="P38:Q38"/>
    <mergeCell ref="W38:X38"/>
    <mergeCell ref="AD38:AE38"/>
    <mergeCell ref="A40:V40"/>
    <mergeCell ref="A42:V42"/>
    <mergeCell ref="B37:C37"/>
    <mergeCell ref="I37:J37"/>
    <mergeCell ref="P37:Q37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3" orientation="landscape" r:id="rId1"/>
  <headerFooter alignWithMargins="0"/>
  <rowBreaks count="1" manualBreakCount="1">
    <brk id="3" max="16383" man="1"/>
  </rowBreaks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2"/>
  <sheetViews>
    <sheetView view="pageBreakPreview" zoomScale="70" zoomScaleNormal="100" zoomScaleSheetLayoutView="70" workbookViewId="0">
      <selection activeCell="Q29" sqref="Q29"/>
    </sheetView>
  </sheetViews>
  <sheetFormatPr defaultColWidth="8.77734375" defaultRowHeight="16.2" x14ac:dyDescent="0.3"/>
  <cols>
    <col min="1" max="1" width="4.109375" style="16" customWidth="1"/>
    <col min="2" max="2" width="8.88671875" style="17" customWidth="1"/>
    <col min="3" max="3" width="14.109375" style="16" customWidth="1"/>
    <col min="4" max="4" width="9.5546875" style="16" customWidth="1"/>
    <col min="5" max="6" width="9.77734375" style="16" hidden="1" customWidth="1"/>
    <col min="7" max="7" width="7" style="16" hidden="1" customWidth="1"/>
    <col min="8" max="8" width="7.109375" style="16" customWidth="1"/>
    <col min="9" max="9" width="7.109375" style="17" customWidth="1"/>
    <col min="10" max="10" width="15.6640625" style="16" customWidth="1"/>
    <col min="11" max="11" width="8.109375" style="16" customWidth="1"/>
    <col min="12" max="13" width="7.6640625" style="16" hidden="1" customWidth="1"/>
    <col min="14" max="14" width="9.33203125" style="16" hidden="1" customWidth="1"/>
    <col min="15" max="15" width="7.21875" style="16" customWidth="1"/>
    <col min="16" max="16" width="6.109375" style="17" customWidth="1"/>
    <col min="17" max="17" width="15.109375" style="16" customWidth="1"/>
    <col min="18" max="18" width="8.44140625" style="16" customWidth="1"/>
    <col min="19" max="19" width="3.21875" style="16" hidden="1" customWidth="1"/>
    <col min="20" max="20" width="2.6640625" style="16" hidden="1" customWidth="1"/>
    <col min="21" max="21" width="4.109375" style="16" hidden="1" customWidth="1"/>
    <col min="22" max="22" width="6.6640625" style="16" customWidth="1"/>
    <col min="23" max="23" width="7.5546875" style="17" customWidth="1"/>
    <col min="24" max="24" width="13.88671875" style="16" customWidth="1"/>
    <col min="25" max="25" width="8.44140625" style="16" customWidth="1"/>
    <col min="26" max="26" width="9" style="16" hidden="1" customWidth="1"/>
    <col min="27" max="27" width="4.109375" style="16" hidden="1" customWidth="1"/>
    <col min="28" max="28" width="6.5546875" style="16" hidden="1" customWidth="1"/>
    <col min="29" max="29" width="7" style="16" customWidth="1"/>
    <col min="30" max="30" width="8.109375" style="17" customWidth="1"/>
    <col min="31" max="31" width="13.33203125" style="16" customWidth="1"/>
    <col min="32" max="32" width="9" style="16" customWidth="1"/>
    <col min="33" max="34" width="9.21875" style="16" hidden="1" customWidth="1"/>
    <col min="35" max="35" width="8.109375" style="16" hidden="1" customWidth="1"/>
    <col min="36" max="36" width="8.21875" style="16" customWidth="1"/>
    <col min="37" max="16384" width="8.77734375" style="16"/>
  </cols>
  <sheetData>
    <row r="1" spans="1:42" ht="22.2" x14ac:dyDescent="0.3">
      <c r="A1" s="359" t="s">
        <v>248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78"/>
      <c r="X1" s="78"/>
      <c r="Y1" s="33" t="s">
        <v>43</v>
      </c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</row>
    <row r="2" spans="1:42" s="37" customFormat="1" ht="18.600000000000001" customHeight="1" thickBot="1" x14ac:dyDescent="0.35">
      <c r="A2" s="360" t="s">
        <v>138</v>
      </c>
      <c r="B2" s="361"/>
      <c r="C2" s="361"/>
      <c r="D2" s="361"/>
      <c r="E2" s="361"/>
      <c r="F2" s="361"/>
      <c r="G2" s="361"/>
      <c r="H2" s="361"/>
      <c r="I2" s="361"/>
      <c r="J2" s="37">
        <v>370</v>
      </c>
      <c r="P2" s="15"/>
      <c r="Y2" s="351" t="s">
        <v>44</v>
      </c>
      <c r="Z2" s="351"/>
      <c r="AA2" s="351"/>
      <c r="AB2" s="351"/>
      <c r="AC2" s="351"/>
      <c r="AD2" s="351"/>
      <c r="AE2" s="351"/>
      <c r="AF2" s="34"/>
      <c r="AG2" s="34"/>
      <c r="AH2" s="34"/>
      <c r="AI2" s="34"/>
      <c r="AJ2" s="34"/>
      <c r="AK2" s="33"/>
    </row>
    <row r="3" spans="1:42" s="39" customFormat="1" ht="13.8" x14ac:dyDescent="0.25">
      <c r="A3" s="38" t="s">
        <v>0</v>
      </c>
      <c r="B3" s="352">
        <v>46356</v>
      </c>
      <c r="C3" s="353"/>
      <c r="D3" s="353"/>
      <c r="E3" s="353"/>
      <c r="F3" s="353"/>
      <c r="G3" s="353"/>
      <c r="H3" s="354"/>
      <c r="I3" s="352">
        <v>46357</v>
      </c>
      <c r="J3" s="353"/>
      <c r="K3" s="353"/>
      <c r="L3" s="353"/>
      <c r="M3" s="353"/>
      <c r="N3" s="353"/>
      <c r="O3" s="354"/>
      <c r="P3" s="352">
        <v>46358</v>
      </c>
      <c r="Q3" s="353"/>
      <c r="R3" s="353"/>
      <c r="S3" s="353"/>
      <c r="T3" s="353"/>
      <c r="U3" s="353"/>
      <c r="V3" s="354"/>
      <c r="W3" s="352">
        <v>46359</v>
      </c>
      <c r="X3" s="353"/>
      <c r="Y3" s="353"/>
      <c r="Z3" s="353"/>
      <c r="AA3" s="353"/>
      <c r="AB3" s="353"/>
      <c r="AC3" s="354"/>
      <c r="AD3" s="352">
        <v>46360</v>
      </c>
      <c r="AE3" s="353"/>
      <c r="AF3" s="353"/>
      <c r="AG3" s="353"/>
      <c r="AH3" s="353"/>
      <c r="AI3" s="353"/>
      <c r="AJ3" s="354"/>
    </row>
    <row r="4" spans="1:42" s="39" customFormat="1" ht="16.2" customHeight="1" x14ac:dyDescent="0.25">
      <c r="A4" s="40" t="s">
        <v>45</v>
      </c>
      <c r="B4" s="7" t="s">
        <v>46</v>
      </c>
      <c r="C4" s="8" t="s">
        <v>62</v>
      </c>
      <c r="D4" s="75" t="s">
        <v>60</v>
      </c>
      <c r="E4" s="52"/>
      <c r="F4" s="52"/>
      <c r="G4" s="52"/>
      <c r="H4" s="9" t="s">
        <v>61</v>
      </c>
      <c r="I4" s="55" t="s">
        <v>46</v>
      </c>
      <c r="J4" s="8" t="s">
        <v>62</v>
      </c>
      <c r="K4" s="75" t="s">
        <v>60</v>
      </c>
      <c r="L4" s="69" t="s">
        <v>105</v>
      </c>
      <c r="M4" s="69" t="s">
        <v>106</v>
      </c>
      <c r="N4" s="69" t="s">
        <v>107</v>
      </c>
      <c r="O4" s="9" t="s">
        <v>61</v>
      </c>
      <c r="P4" s="55" t="s">
        <v>46</v>
      </c>
      <c r="Q4" s="8" t="s">
        <v>62</v>
      </c>
      <c r="R4" s="75" t="s">
        <v>60</v>
      </c>
      <c r="S4" s="69" t="s">
        <v>105</v>
      </c>
      <c r="T4" s="69" t="s">
        <v>106</v>
      </c>
      <c r="U4" s="69" t="s">
        <v>107</v>
      </c>
      <c r="V4" s="9" t="s">
        <v>61</v>
      </c>
      <c r="W4" s="10" t="s">
        <v>46</v>
      </c>
      <c r="X4" s="8" t="s">
        <v>62</v>
      </c>
      <c r="Y4" s="75" t="s">
        <v>60</v>
      </c>
      <c r="Z4" s="69" t="s">
        <v>105</v>
      </c>
      <c r="AA4" s="69" t="s">
        <v>106</v>
      </c>
      <c r="AB4" s="69" t="s">
        <v>107</v>
      </c>
      <c r="AC4" s="9" t="s">
        <v>61</v>
      </c>
      <c r="AD4" s="10" t="s">
        <v>46</v>
      </c>
      <c r="AE4" s="8" t="s">
        <v>62</v>
      </c>
      <c r="AF4" s="75" t="s">
        <v>60</v>
      </c>
      <c r="AG4" s="69" t="s">
        <v>105</v>
      </c>
      <c r="AH4" s="69" t="s">
        <v>106</v>
      </c>
      <c r="AI4" s="69" t="s">
        <v>107</v>
      </c>
      <c r="AJ4" s="9" t="s">
        <v>61</v>
      </c>
    </row>
    <row r="5" spans="1:42" s="39" customFormat="1" ht="13.95" customHeight="1" x14ac:dyDescent="0.3">
      <c r="A5" s="401" t="s">
        <v>37</v>
      </c>
      <c r="B5" s="406" t="s">
        <v>51</v>
      </c>
      <c r="C5" s="84" t="s">
        <v>53</v>
      </c>
      <c r="D5" s="90">
        <v>100</v>
      </c>
      <c r="E5" s="65">
        <f>D5/20</f>
        <v>5</v>
      </c>
      <c r="F5" s="65"/>
      <c r="G5" s="65"/>
      <c r="H5" s="86">
        <f>D5*$J$2/1000</f>
        <v>37</v>
      </c>
      <c r="I5" s="364"/>
      <c r="J5" s="84"/>
      <c r="K5" s="90"/>
      <c r="L5" s="65"/>
      <c r="M5" s="65"/>
      <c r="N5" s="65"/>
      <c r="O5" s="86"/>
      <c r="P5" s="402"/>
      <c r="Q5" s="84"/>
      <c r="R5" s="90"/>
      <c r="S5" s="65"/>
      <c r="T5" s="65"/>
      <c r="U5" s="65"/>
      <c r="V5" s="86"/>
      <c r="W5" s="355"/>
      <c r="X5" s="84"/>
      <c r="Y5" s="90"/>
      <c r="Z5" s="65"/>
      <c r="AA5" s="65"/>
      <c r="AB5" s="65"/>
      <c r="AC5" s="86"/>
      <c r="AD5" s="355"/>
      <c r="AE5" s="84"/>
      <c r="AF5" s="90"/>
      <c r="AG5" s="65"/>
      <c r="AH5" s="65"/>
      <c r="AI5" s="65"/>
      <c r="AJ5" s="86"/>
    </row>
    <row r="6" spans="1:42" s="39" customFormat="1" ht="16.2" customHeight="1" x14ac:dyDescent="0.3">
      <c r="A6" s="401"/>
      <c r="B6" s="406"/>
      <c r="C6" s="90"/>
      <c r="D6" s="90"/>
      <c r="E6" s="65"/>
      <c r="F6" s="65"/>
      <c r="G6" s="65"/>
      <c r="H6" s="86"/>
      <c r="I6" s="364"/>
      <c r="J6" s="90"/>
      <c r="K6" s="90"/>
      <c r="L6" s="65"/>
      <c r="M6" s="65"/>
      <c r="N6" s="65"/>
      <c r="O6" s="86"/>
      <c r="P6" s="403"/>
      <c r="Q6" s="92"/>
      <c r="R6" s="108"/>
      <c r="S6" s="120"/>
      <c r="T6" s="120"/>
      <c r="U6" s="93"/>
      <c r="V6" s="86"/>
      <c r="W6" s="355"/>
      <c r="X6" s="90"/>
      <c r="Y6" s="90"/>
      <c r="Z6" s="65"/>
      <c r="AA6" s="65"/>
      <c r="AB6" s="65"/>
      <c r="AC6" s="86"/>
      <c r="AD6" s="355"/>
      <c r="AE6" s="90"/>
      <c r="AF6" s="90"/>
      <c r="AG6" s="65"/>
      <c r="AH6" s="65"/>
      <c r="AI6" s="65"/>
      <c r="AJ6" s="86"/>
    </row>
    <row r="7" spans="1:42" s="79" customFormat="1" ht="15" customHeight="1" x14ac:dyDescent="0.3">
      <c r="A7" s="387" t="s">
        <v>75</v>
      </c>
      <c r="B7" s="368" t="s">
        <v>112</v>
      </c>
      <c r="C7" s="94" t="s">
        <v>72</v>
      </c>
      <c r="D7" s="94">
        <v>65</v>
      </c>
      <c r="E7" s="95"/>
      <c r="F7" s="95">
        <f>D7/35</f>
        <v>1.8571428571428572</v>
      </c>
      <c r="G7" s="95"/>
      <c r="H7" s="86">
        <f>D7*1030/1000</f>
        <v>66.95</v>
      </c>
      <c r="I7" s="405"/>
      <c r="J7" s="94"/>
      <c r="K7" s="94"/>
      <c r="L7" s="95"/>
      <c r="M7" s="95"/>
      <c r="N7" s="95"/>
      <c r="O7" s="86"/>
      <c r="P7" s="403"/>
      <c r="Q7" s="92"/>
      <c r="R7" s="92"/>
      <c r="S7" s="93"/>
      <c r="T7" s="109"/>
      <c r="U7" s="109"/>
      <c r="V7" s="178"/>
      <c r="W7" s="386"/>
      <c r="X7" s="94"/>
      <c r="Y7" s="94"/>
      <c r="Z7" s="95"/>
      <c r="AA7" s="212"/>
      <c r="AB7" s="95"/>
      <c r="AC7" s="178"/>
      <c r="AD7" s="368"/>
      <c r="AE7" s="94"/>
      <c r="AF7" s="94"/>
      <c r="AG7" s="95"/>
      <c r="AH7" s="224"/>
      <c r="AI7" s="95"/>
      <c r="AJ7" s="178"/>
    </row>
    <row r="8" spans="1:42" s="79" customFormat="1" ht="15" customHeight="1" x14ac:dyDescent="0.3">
      <c r="A8" s="385"/>
      <c r="B8" s="350"/>
      <c r="C8" s="90" t="s">
        <v>69</v>
      </c>
      <c r="D8" s="90">
        <v>25</v>
      </c>
      <c r="E8" s="95"/>
      <c r="F8" s="95"/>
      <c r="G8" s="92">
        <v>0.35</v>
      </c>
      <c r="H8" s="86">
        <f t="shared" ref="H8:H10" si="0">D8*$J$2/1000</f>
        <v>9.25</v>
      </c>
      <c r="I8" s="398"/>
      <c r="J8" s="90"/>
      <c r="K8" s="90"/>
      <c r="L8" s="95"/>
      <c r="M8" s="95"/>
      <c r="N8" s="92"/>
      <c r="O8" s="86"/>
      <c r="P8" s="403"/>
      <c r="Q8" s="92"/>
      <c r="R8" s="92"/>
      <c r="S8" s="93"/>
      <c r="T8" s="93"/>
      <c r="U8" s="109"/>
      <c r="V8" s="86"/>
      <c r="W8" s="386"/>
      <c r="X8" s="290"/>
      <c r="Y8" s="290"/>
      <c r="Z8" s="65"/>
      <c r="AA8" s="65"/>
      <c r="AB8" s="65"/>
      <c r="AC8" s="86"/>
      <c r="AD8" s="350"/>
      <c r="AE8" s="90"/>
      <c r="AF8" s="90"/>
      <c r="AG8" s="222"/>
      <c r="AH8" s="90"/>
      <c r="AI8" s="90"/>
      <c r="AJ8" s="86"/>
    </row>
    <row r="9" spans="1:42" s="79" customFormat="1" ht="15" customHeight="1" x14ac:dyDescent="0.3">
      <c r="A9" s="385"/>
      <c r="B9" s="350"/>
      <c r="C9" s="97" t="s">
        <v>50</v>
      </c>
      <c r="D9" s="97">
        <v>25</v>
      </c>
      <c r="E9" s="97">
        <f>D9/90</f>
        <v>0.27777777777777779</v>
      </c>
      <c r="F9" s="97"/>
      <c r="G9" s="97"/>
      <c r="H9" s="86">
        <f t="shared" si="0"/>
        <v>9.25</v>
      </c>
      <c r="I9" s="398"/>
      <c r="J9" s="97"/>
      <c r="K9" s="97"/>
      <c r="L9" s="97"/>
      <c r="M9" s="97"/>
      <c r="N9" s="97"/>
      <c r="O9" s="86"/>
      <c r="P9" s="403"/>
      <c r="Q9" s="90"/>
      <c r="R9" s="92"/>
      <c r="S9" s="121"/>
      <c r="T9" s="121"/>
      <c r="U9" s="99"/>
      <c r="V9" s="86"/>
      <c r="W9" s="386"/>
      <c r="X9" s="291"/>
      <c r="Y9" s="291"/>
      <c r="Z9" s="291"/>
      <c r="AA9" s="291"/>
      <c r="AB9" s="291"/>
      <c r="AC9" s="86"/>
      <c r="AD9" s="350"/>
      <c r="AE9" s="97"/>
      <c r="AF9" s="97"/>
      <c r="AG9" s="97"/>
      <c r="AH9" s="97"/>
      <c r="AI9" s="97"/>
      <c r="AJ9" s="86"/>
    </row>
    <row r="10" spans="1:42" s="79" customFormat="1" ht="15" customHeight="1" x14ac:dyDescent="0.3">
      <c r="A10" s="385"/>
      <c r="B10" s="350"/>
      <c r="C10" s="97" t="s">
        <v>143</v>
      </c>
      <c r="D10" s="97">
        <v>10</v>
      </c>
      <c r="E10" s="97"/>
      <c r="F10" s="97"/>
      <c r="G10" s="97"/>
      <c r="H10" s="86">
        <f t="shared" si="0"/>
        <v>3.7</v>
      </c>
      <c r="I10" s="398"/>
      <c r="J10" s="97"/>
      <c r="K10" s="97"/>
      <c r="L10" s="97"/>
      <c r="M10" s="97"/>
      <c r="N10" s="97"/>
      <c r="O10" s="86"/>
      <c r="P10" s="403"/>
      <c r="Q10" s="92"/>
      <c r="R10" s="92"/>
      <c r="S10" s="93"/>
      <c r="T10" s="93"/>
      <c r="U10" s="93"/>
      <c r="V10" s="86"/>
      <c r="W10" s="386"/>
      <c r="X10" s="291"/>
      <c r="Y10" s="291"/>
      <c r="Z10" s="291"/>
      <c r="AA10" s="291"/>
      <c r="AB10" s="291"/>
      <c r="AC10" s="86"/>
      <c r="AD10" s="350"/>
      <c r="AE10" s="97"/>
      <c r="AF10" s="97"/>
      <c r="AG10" s="97"/>
      <c r="AH10" s="97"/>
      <c r="AI10" s="97"/>
      <c r="AJ10" s="86"/>
    </row>
    <row r="11" spans="1:42" s="79" customFormat="1" ht="15" customHeight="1" x14ac:dyDescent="0.3">
      <c r="A11" s="385"/>
      <c r="B11" s="350"/>
      <c r="C11" s="97" t="s">
        <v>246</v>
      </c>
      <c r="D11" s="97"/>
      <c r="E11" s="98"/>
      <c r="F11" s="98"/>
      <c r="G11" s="98"/>
      <c r="H11" s="86"/>
      <c r="I11" s="398"/>
      <c r="J11" s="97"/>
      <c r="K11" s="97"/>
      <c r="L11" s="98"/>
      <c r="M11" s="98"/>
      <c r="N11" s="98"/>
      <c r="O11" s="86"/>
      <c r="P11" s="403"/>
      <c r="Q11" s="92"/>
      <c r="R11" s="92"/>
      <c r="S11" s="93"/>
      <c r="T11" s="93"/>
      <c r="U11" s="93"/>
      <c r="V11" s="86"/>
      <c r="W11" s="386"/>
      <c r="X11" s="291"/>
      <c r="Y11" s="291"/>
      <c r="Z11" s="292"/>
      <c r="AA11" s="292"/>
      <c r="AB11" s="292"/>
      <c r="AC11" s="86"/>
      <c r="AD11" s="350"/>
      <c r="AE11" s="97"/>
      <c r="AF11" s="97"/>
      <c r="AG11" s="98"/>
      <c r="AH11" s="98"/>
      <c r="AI11" s="98"/>
      <c r="AJ11" s="86"/>
    </row>
    <row r="12" spans="1:42" s="79" customFormat="1" ht="15" customHeight="1" x14ac:dyDescent="0.3">
      <c r="A12" s="385"/>
      <c r="B12" s="350"/>
      <c r="C12" s="97"/>
      <c r="D12" s="97"/>
      <c r="E12" s="98"/>
      <c r="F12" s="98"/>
      <c r="G12" s="98"/>
      <c r="H12" s="86"/>
      <c r="I12" s="398"/>
      <c r="J12" s="97"/>
      <c r="K12" s="97"/>
      <c r="L12" s="98"/>
      <c r="M12" s="98"/>
      <c r="N12" s="98"/>
      <c r="O12" s="86"/>
      <c r="P12" s="403"/>
      <c r="Q12" s="92"/>
      <c r="R12" s="92"/>
      <c r="S12" s="93"/>
      <c r="T12" s="93"/>
      <c r="U12" s="93"/>
      <c r="V12" s="86"/>
      <c r="W12" s="386"/>
      <c r="X12" s="291"/>
      <c r="Y12" s="291"/>
      <c r="Z12" s="292"/>
      <c r="AA12" s="292"/>
      <c r="AB12" s="292"/>
      <c r="AC12" s="86"/>
      <c r="AD12" s="350"/>
      <c r="AE12" s="97"/>
      <c r="AF12" s="97"/>
      <c r="AG12" s="98"/>
      <c r="AH12" s="98"/>
      <c r="AI12" s="98"/>
      <c r="AJ12" s="86"/>
    </row>
    <row r="13" spans="1:42" s="79" customFormat="1" ht="15" customHeight="1" x14ac:dyDescent="0.3">
      <c r="A13" s="385"/>
      <c r="B13" s="350"/>
      <c r="C13" s="97"/>
      <c r="D13" s="97"/>
      <c r="E13" s="98"/>
      <c r="F13" s="98"/>
      <c r="G13" s="98"/>
      <c r="H13" s="86"/>
      <c r="I13" s="398"/>
      <c r="J13" s="97"/>
      <c r="K13" s="97"/>
      <c r="L13" s="98"/>
      <c r="M13" s="98"/>
      <c r="N13" s="98"/>
      <c r="O13" s="86"/>
      <c r="P13" s="404"/>
      <c r="Q13" s="92"/>
      <c r="R13" s="92"/>
      <c r="S13" s="93"/>
      <c r="T13" s="93"/>
      <c r="U13" s="93"/>
      <c r="V13" s="86"/>
      <c r="W13" s="386"/>
      <c r="X13" s="291"/>
      <c r="Y13" s="291"/>
      <c r="Z13" s="292"/>
      <c r="AA13" s="292"/>
      <c r="AB13" s="292"/>
      <c r="AC13" s="86"/>
      <c r="AD13" s="350"/>
      <c r="AE13" s="97"/>
      <c r="AF13" s="97"/>
      <c r="AG13" s="98"/>
      <c r="AH13" s="98"/>
      <c r="AI13" s="98"/>
      <c r="AJ13" s="86"/>
    </row>
    <row r="14" spans="1:42" s="79" customFormat="1" ht="15" customHeight="1" x14ac:dyDescent="0.3">
      <c r="A14" s="387" t="s">
        <v>58</v>
      </c>
      <c r="B14" s="350" t="s">
        <v>194</v>
      </c>
      <c r="C14" s="94" t="s">
        <v>121</v>
      </c>
      <c r="D14" s="97">
        <v>30</v>
      </c>
      <c r="E14" s="98"/>
      <c r="F14" s="98"/>
      <c r="G14" s="92">
        <f>D14/100</f>
        <v>0.3</v>
      </c>
      <c r="H14" s="86">
        <f t="shared" ref="H14:H17" si="1">D14*$J$2/1000</f>
        <v>11.1</v>
      </c>
      <c r="I14" s="349"/>
      <c r="J14" s="94"/>
      <c r="K14" s="97"/>
      <c r="L14" s="98"/>
      <c r="M14" s="98"/>
      <c r="N14" s="92"/>
      <c r="O14" s="86"/>
      <c r="P14" s="398"/>
      <c r="Q14" s="106"/>
      <c r="R14" s="74"/>
      <c r="S14" s="82"/>
      <c r="T14" s="82"/>
      <c r="U14" s="82"/>
      <c r="V14" s="86"/>
      <c r="W14" s="350"/>
      <c r="X14" s="94"/>
      <c r="Y14" s="97"/>
      <c r="Z14" s="98"/>
      <c r="AA14" s="98"/>
      <c r="AB14" s="98"/>
      <c r="AC14" s="86"/>
      <c r="AD14" s="368"/>
      <c r="AE14" s="94"/>
      <c r="AF14" s="97"/>
      <c r="AG14" s="98"/>
      <c r="AH14" s="217"/>
      <c r="AI14" s="91"/>
      <c r="AJ14" s="86"/>
    </row>
    <row r="15" spans="1:42" s="79" customFormat="1" ht="15" customHeight="1" x14ac:dyDescent="0.3">
      <c r="A15" s="385"/>
      <c r="B15" s="350"/>
      <c r="C15" s="97" t="s">
        <v>81</v>
      </c>
      <c r="D15" s="97">
        <v>45</v>
      </c>
      <c r="E15" s="98"/>
      <c r="F15" s="217"/>
      <c r="G15" s="92">
        <f>D15/100</f>
        <v>0.45</v>
      </c>
      <c r="H15" s="86">
        <f t="shared" si="1"/>
        <v>16.649999999999999</v>
      </c>
      <c r="I15" s="349"/>
      <c r="J15" s="97"/>
      <c r="K15" s="97"/>
      <c r="L15" s="98"/>
      <c r="M15" s="217"/>
      <c r="N15" s="92"/>
      <c r="O15" s="86"/>
      <c r="P15" s="398"/>
      <c r="Q15" s="101"/>
      <c r="R15" s="101"/>
      <c r="S15" s="102"/>
      <c r="T15" s="102"/>
      <c r="U15" s="102"/>
      <c r="V15" s="86"/>
      <c r="W15" s="350"/>
      <c r="X15" s="97"/>
      <c r="Y15" s="97"/>
      <c r="Z15" s="98"/>
      <c r="AA15" s="217"/>
      <c r="AB15" s="98"/>
      <c r="AC15" s="86"/>
      <c r="AD15" s="350"/>
      <c r="AE15" s="97"/>
      <c r="AF15" s="97"/>
      <c r="AG15" s="98"/>
      <c r="AH15" s="98"/>
      <c r="AI15" s="91"/>
      <c r="AJ15" s="86"/>
    </row>
    <row r="16" spans="1:42" s="79" customFormat="1" ht="15" customHeight="1" x14ac:dyDescent="0.3">
      <c r="A16" s="385"/>
      <c r="B16" s="350"/>
      <c r="C16" s="97" t="s">
        <v>57</v>
      </c>
      <c r="D16" s="85">
        <v>5</v>
      </c>
      <c r="E16" s="103"/>
      <c r="F16" s="103"/>
      <c r="G16" s="103">
        <f>D16/100</f>
        <v>0.05</v>
      </c>
      <c r="H16" s="86">
        <f t="shared" si="1"/>
        <v>1.85</v>
      </c>
      <c r="I16" s="349"/>
      <c r="J16" s="97"/>
      <c r="K16" s="85"/>
      <c r="L16" s="103"/>
      <c r="M16" s="103"/>
      <c r="N16" s="103"/>
      <c r="O16" s="86"/>
      <c r="P16" s="398"/>
      <c r="Q16" s="101"/>
      <c r="R16" s="101"/>
      <c r="S16" s="102"/>
      <c r="T16" s="102"/>
      <c r="U16" s="102"/>
      <c r="V16" s="86"/>
      <c r="W16" s="350"/>
      <c r="X16" s="97"/>
      <c r="Y16" s="85"/>
      <c r="Z16" s="103"/>
      <c r="AA16" s="103"/>
      <c r="AB16" s="103"/>
      <c r="AC16" s="86"/>
      <c r="AD16" s="350"/>
      <c r="AE16" s="98"/>
      <c r="AF16" s="97"/>
      <c r="AG16" s="98"/>
      <c r="AH16" s="98"/>
      <c r="AI16" s="91"/>
      <c r="AJ16" s="86"/>
    </row>
    <row r="17" spans="1:36" s="79" customFormat="1" ht="15" customHeight="1" x14ac:dyDescent="0.3">
      <c r="A17" s="385"/>
      <c r="B17" s="350"/>
      <c r="C17" s="92" t="s">
        <v>247</v>
      </c>
      <c r="D17" s="92">
        <v>8</v>
      </c>
      <c r="E17" s="92"/>
      <c r="F17" s="92">
        <f>D17/30</f>
        <v>0.26666666666666666</v>
      </c>
      <c r="G17" s="92"/>
      <c r="H17" s="86">
        <f t="shared" si="1"/>
        <v>2.96</v>
      </c>
      <c r="I17" s="349"/>
      <c r="J17" s="92"/>
      <c r="K17" s="92"/>
      <c r="L17" s="92"/>
      <c r="M17" s="92"/>
      <c r="N17" s="92"/>
      <c r="O17" s="86"/>
      <c r="P17" s="398"/>
      <c r="Q17" s="94"/>
      <c r="R17" s="94"/>
      <c r="S17" s="95"/>
      <c r="T17" s="95"/>
      <c r="U17" s="95"/>
      <c r="V17" s="86"/>
      <c r="W17" s="350"/>
      <c r="X17" s="92"/>
      <c r="Y17" s="92"/>
      <c r="Z17" s="92"/>
      <c r="AA17" s="92"/>
      <c r="AB17" s="92"/>
      <c r="AC17" s="86"/>
      <c r="AD17" s="350"/>
      <c r="AE17" s="99"/>
      <c r="AF17" s="97"/>
      <c r="AG17" s="98"/>
      <c r="AH17" s="98"/>
      <c r="AI17" s="91"/>
      <c r="AJ17" s="86"/>
    </row>
    <row r="18" spans="1:36" s="79" customFormat="1" ht="15" customHeight="1" x14ac:dyDescent="0.3">
      <c r="A18" s="385"/>
      <c r="B18" s="350"/>
      <c r="C18" s="92"/>
      <c r="D18" s="92"/>
      <c r="E18" s="92"/>
      <c r="F18" s="92"/>
      <c r="G18" s="92"/>
      <c r="H18" s="86"/>
      <c r="I18" s="349"/>
      <c r="J18" s="92"/>
      <c r="K18" s="92"/>
      <c r="L18" s="92"/>
      <c r="M18" s="92"/>
      <c r="N18" s="92"/>
      <c r="O18" s="86"/>
      <c r="P18" s="398"/>
      <c r="Q18" s="94"/>
      <c r="R18" s="94"/>
      <c r="S18" s="95"/>
      <c r="T18" s="95"/>
      <c r="U18" s="95"/>
      <c r="V18" s="86"/>
      <c r="W18" s="350"/>
      <c r="X18" s="92"/>
      <c r="Y18" s="92"/>
      <c r="Z18" s="92"/>
      <c r="AA18" s="92"/>
      <c r="AB18" s="92"/>
      <c r="AC18" s="86"/>
      <c r="AD18" s="350"/>
      <c r="AE18" s="90"/>
      <c r="AF18" s="90"/>
      <c r="AG18" s="90"/>
      <c r="AH18" s="90"/>
      <c r="AI18" s="92"/>
      <c r="AJ18" s="86"/>
    </row>
    <row r="19" spans="1:36" s="79" customFormat="1" ht="15" customHeight="1" x14ac:dyDescent="0.3">
      <c r="A19" s="385"/>
      <c r="B19" s="350"/>
      <c r="C19" s="92"/>
      <c r="D19" s="92"/>
      <c r="E19" s="92"/>
      <c r="F19" s="92"/>
      <c r="G19" s="92"/>
      <c r="H19" s="86"/>
      <c r="I19" s="349"/>
      <c r="J19" s="92"/>
      <c r="K19" s="92"/>
      <c r="L19" s="92"/>
      <c r="M19" s="92"/>
      <c r="N19" s="92"/>
      <c r="O19" s="86"/>
      <c r="P19" s="398"/>
      <c r="Q19" s="94"/>
      <c r="R19" s="94"/>
      <c r="S19" s="95"/>
      <c r="T19" s="95"/>
      <c r="U19" s="95"/>
      <c r="V19" s="86"/>
      <c r="W19" s="350"/>
      <c r="X19" s="92"/>
      <c r="Y19" s="92"/>
      <c r="Z19" s="92"/>
      <c r="AA19" s="92"/>
      <c r="AB19" s="92"/>
      <c r="AC19" s="86"/>
      <c r="AD19" s="350"/>
      <c r="AE19" s="92"/>
      <c r="AF19" s="92"/>
      <c r="AG19" s="92"/>
      <c r="AH19" s="92"/>
      <c r="AI19" s="92"/>
      <c r="AJ19" s="86"/>
    </row>
    <row r="20" spans="1:36" s="79" customFormat="1" ht="15" customHeight="1" x14ac:dyDescent="0.3">
      <c r="A20" s="387" t="s">
        <v>63</v>
      </c>
      <c r="B20" s="350" t="s">
        <v>52</v>
      </c>
      <c r="C20" s="104" t="s">
        <v>52</v>
      </c>
      <c r="D20" s="90">
        <v>75</v>
      </c>
      <c r="E20" s="91"/>
      <c r="F20" s="91"/>
      <c r="G20" s="91">
        <v>0.75</v>
      </c>
      <c r="H20" s="86">
        <f t="shared" ref="H20:H25" si="2">D20*$J$2/1000</f>
        <v>27.75</v>
      </c>
      <c r="I20" s="398"/>
      <c r="J20" s="104"/>
      <c r="K20" s="90"/>
      <c r="L20" s="91"/>
      <c r="M20" s="91"/>
      <c r="N20" s="91"/>
      <c r="O20" s="86"/>
      <c r="P20" s="398"/>
      <c r="Q20" s="104"/>
      <c r="R20" s="90"/>
      <c r="S20" s="91"/>
      <c r="T20" s="91"/>
      <c r="U20" s="91"/>
      <c r="V20" s="86"/>
      <c r="W20" s="398"/>
      <c r="X20" s="104"/>
      <c r="Y20" s="90"/>
      <c r="Z20" s="91"/>
      <c r="AA20" s="91"/>
      <c r="AB20" s="91"/>
      <c r="AC20" s="86"/>
      <c r="AD20" s="398"/>
      <c r="AE20" s="104"/>
      <c r="AF20" s="90"/>
      <c r="AG20" s="91"/>
      <c r="AH20" s="91"/>
      <c r="AI20" s="91"/>
      <c r="AJ20" s="86"/>
    </row>
    <row r="21" spans="1:36" s="79" customFormat="1" ht="15" customHeight="1" x14ac:dyDescent="0.3">
      <c r="A21" s="387"/>
      <c r="B21" s="350"/>
      <c r="C21" s="90"/>
      <c r="D21" s="90"/>
      <c r="E21" s="91"/>
      <c r="F21" s="91"/>
      <c r="G21" s="91"/>
      <c r="H21" s="86">
        <f t="shared" si="2"/>
        <v>0</v>
      </c>
      <c r="I21" s="398"/>
      <c r="J21" s="90"/>
      <c r="K21" s="90"/>
      <c r="L21" s="91"/>
      <c r="M21" s="91"/>
      <c r="N21" s="91"/>
      <c r="O21" s="86"/>
      <c r="P21" s="398"/>
      <c r="Q21" s="90"/>
      <c r="R21" s="90"/>
      <c r="S21" s="91"/>
      <c r="T21" s="91"/>
      <c r="U21" s="91"/>
      <c r="V21" s="86"/>
      <c r="W21" s="398"/>
      <c r="X21" s="90"/>
      <c r="Y21" s="90"/>
      <c r="Z21" s="91"/>
      <c r="AA21" s="91"/>
      <c r="AB21" s="91"/>
      <c r="AC21" s="86"/>
      <c r="AD21" s="398"/>
      <c r="AE21" s="90"/>
      <c r="AF21" s="90"/>
      <c r="AG21" s="91"/>
      <c r="AH21" s="91"/>
      <c r="AI21" s="91"/>
      <c r="AJ21" s="86"/>
    </row>
    <row r="22" spans="1:36" s="79" customFormat="1" ht="15" customHeight="1" x14ac:dyDescent="0.3">
      <c r="A22" s="387"/>
      <c r="B22" s="350"/>
      <c r="C22" s="90"/>
      <c r="D22" s="90"/>
      <c r="E22" s="91"/>
      <c r="F22" s="91"/>
      <c r="G22" s="91"/>
      <c r="H22" s="86">
        <f t="shared" si="2"/>
        <v>0</v>
      </c>
      <c r="I22" s="398"/>
      <c r="J22" s="90"/>
      <c r="K22" s="90"/>
      <c r="L22" s="91"/>
      <c r="M22" s="91"/>
      <c r="N22" s="91"/>
      <c r="O22" s="86"/>
      <c r="P22" s="398"/>
      <c r="Q22" s="90"/>
      <c r="R22" s="90"/>
      <c r="S22" s="91"/>
      <c r="T22" s="91"/>
      <c r="U22" s="91"/>
      <c r="V22" s="86"/>
      <c r="W22" s="398"/>
      <c r="X22" s="90"/>
      <c r="Y22" s="90"/>
      <c r="Z22" s="91"/>
      <c r="AA22" s="91"/>
      <c r="AB22" s="91"/>
      <c r="AC22" s="86"/>
      <c r="AD22" s="398"/>
      <c r="AE22" s="90"/>
      <c r="AF22" s="90"/>
      <c r="AG22" s="91"/>
      <c r="AH22" s="91"/>
      <c r="AI22" s="91"/>
      <c r="AJ22" s="86"/>
    </row>
    <row r="23" spans="1:36" s="79" customFormat="1" ht="15" customHeight="1" x14ac:dyDescent="0.3">
      <c r="A23" s="387"/>
      <c r="B23" s="350"/>
      <c r="C23" s="90"/>
      <c r="D23" s="90"/>
      <c r="E23" s="91"/>
      <c r="F23" s="91"/>
      <c r="G23" s="91"/>
      <c r="H23" s="86">
        <f t="shared" si="2"/>
        <v>0</v>
      </c>
      <c r="I23" s="398"/>
      <c r="J23" s="90"/>
      <c r="K23" s="90"/>
      <c r="L23" s="91"/>
      <c r="M23" s="91"/>
      <c r="N23" s="91"/>
      <c r="O23" s="86"/>
      <c r="P23" s="398"/>
      <c r="Q23" s="90"/>
      <c r="R23" s="90"/>
      <c r="S23" s="91"/>
      <c r="T23" s="91"/>
      <c r="U23" s="91"/>
      <c r="V23" s="86"/>
      <c r="W23" s="398"/>
      <c r="X23" s="90"/>
      <c r="Y23" s="90"/>
      <c r="Z23" s="91"/>
      <c r="AA23" s="91"/>
      <c r="AB23" s="91"/>
      <c r="AC23" s="86"/>
      <c r="AD23" s="398"/>
      <c r="AE23" s="90"/>
      <c r="AF23" s="90"/>
      <c r="AG23" s="91"/>
      <c r="AH23" s="91"/>
      <c r="AI23" s="91"/>
      <c r="AJ23" s="86"/>
    </row>
    <row r="24" spans="1:36" s="79" customFormat="1" ht="15" customHeight="1" x14ac:dyDescent="0.3">
      <c r="A24" s="385" t="s">
        <v>49</v>
      </c>
      <c r="B24" s="350" t="s">
        <v>93</v>
      </c>
      <c r="C24" s="293" t="s">
        <v>119</v>
      </c>
      <c r="D24" s="279">
        <v>0.6</v>
      </c>
      <c r="E24" s="294"/>
      <c r="F24" s="294"/>
      <c r="G24" s="294"/>
      <c r="H24" s="86">
        <f t="shared" si="2"/>
        <v>0.222</v>
      </c>
      <c r="I24" s="398"/>
      <c r="J24" s="293"/>
      <c r="K24" s="279"/>
      <c r="L24" s="294"/>
      <c r="M24" s="294"/>
      <c r="N24" s="294"/>
      <c r="O24" s="295"/>
      <c r="P24" s="398"/>
      <c r="Q24" s="94"/>
      <c r="R24" s="97"/>
      <c r="S24" s="217"/>
      <c r="T24" s="98"/>
      <c r="U24" s="98"/>
      <c r="V24" s="86"/>
      <c r="W24" s="398"/>
      <c r="X24" s="97"/>
      <c r="Y24" s="97"/>
      <c r="Z24" s="98"/>
      <c r="AA24" s="98"/>
      <c r="AB24" s="98"/>
      <c r="AC24" s="86"/>
      <c r="AD24" s="350"/>
      <c r="AE24" s="94"/>
      <c r="AF24" s="97"/>
      <c r="AG24" s="98"/>
      <c r="AH24" s="98"/>
      <c r="AI24" s="98"/>
      <c r="AJ24" s="86"/>
    </row>
    <row r="25" spans="1:36" s="79" customFormat="1" ht="15" customHeight="1" x14ac:dyDescent="0.3">
      <c r="A25" s="385"/>
      <c r="B25" s="350"/>
      <c r="C25" s="90" t="s">
        <v>36</v>
      </c>
      <c r="D25" s="90">
        <v>5</v>
      </c>
      <c r="E25" s="112"/>
      <c r="F25" s="112"/>
      <c r="G25" s="112"/>
      <c r="H25" s="86">
        <f t="shared" si="2"/>
        <v>1.85</v>
      </c>
      <c r="I25" s="398"/>
      <c r="J25" s="99"/>
      <c r="K25" s="90"/>
      <c r="L25" s="112"/>
      <c r="M25" s="112"/>
      <c r="N25" s="112"/>
      <c r="O25" s="247"/>
      <c r="P25" s="398"/>
      <c r="Q25" s="99"/>
      <c r="R25" s="90"/>
      <c r="S25" s="225"/>
      <c r="T25" s="98"/>
      <c r="U25" s="98"/>
      <c r="V25" s="86"/>
      <c r="W25" s="398"/>
      <c r="X25" s="97"/>
      <c r="Y25" s="97"/>
      <c r="Z25" s="98"/>
      <c r="AA25" s="217"/>
      <c r="AB25" s="98"/>
      <c r="AC25" s="86"/>
      <c r="AD25" s="350"/>
      <c r="AE25" s="99"/>
      <c r="AF25" s="90"/>
      <c r="AG25" s="99"/>
      <c r="AH25" s="225"/>
      <c r="AI25" s="99"/>
      <c r="AJ25" s="86"/>
    </row>
    <row r="26" spans="1:36" s="79" customFormat="1" ht="15" customHeight="1" x14ac:dyDescent="0.3">
      <c r="A26" s="385"/>
      <c r="B26" s="350"/>
      <c r="C26" s="97"/>
      <c r="D26" s="97"/>
      <c r="E26" s="98"/>
      <c r="F26" s="98"/>
      <c r="G26" s="98"/>
      <c r="H26" s="247"/>
      <c r="I26" s="398"/>
      <c r="J26" s="97"/>
      <c r="K26" s="97"/>
      <c r="L26" s="98"/>
      <c r="M26" s="98"/>
      <c r="N26" s="98"/>
      <c r="O26" s="247"/>
      <c r="P26" s="398"/>
      <c r="Q26" s="97"/>
      <c r="R26" s="97"/>
      <c r="S26" s="217"/>
      <c r="T26" s="98"/>
      <c r="U26" s="98"/>
      <c r="V26" s="86"/>
      <c r="W26" s="398"/>
      <c r="X26" s="97"/>
      <c r="Y26" s="97"/>
      <c r="Z26" s="97"/>
      <c r="AA26" s="97"/>
      <c r="AB26" s="97"/>
      <c r="AC26" s="86"/>
      <c r="AD26" s="350"/>
      <c r="AE26" s="97"/>
      <c r="AF26" s="97"/>
      <c r="AG26" s="98"/>
      <c r="AH26" s="98"/>
      <c r="AI26" s="98"/>
      <c r="AJ26" s="86"/>
    </row>
    <row r="27" spans="1:36" s="79" customFormat="1" ht="15" customHeight="1" x14ac:dyDescent="0.3">
      <c r="A27" s="385"/>
      <c r="B27" s="350"/>
      <c r="C27" s="97"/>
      <c r="D27" s="97"/>
      <c r="E27" s="98"/>
      <c r="F27" s="98"/>
      <c r="G27" s="98"/>
      <c r="H27" s="247"/>
      <c r="I27" s="398"/>
      <c r="J27" s="97"/>
      <c r="K27" s="97"/>
      <c r="L27" s="98"/>
      <c r="M27" s="98"/>
      <c r="N27" s="98"/>
      <c r="O27" s="247"/>
      <c r="P27" s="398"/>
      <c r="Q27" s="97"/>
      <c r="R27" s="97"/>
      <c r="S27" s="217"/>
      <c r="T27" s="98"/>
      <c r="U27" s="98"/>
      <c r="V27" s="86"/>
      <c r="W27" s="398"/>
      <c r="X27" s="97"/>
      <c r="Y27" s="97"/>
      <c r="Z27" s="97"/>
      <c r="AA27" s="97"/>
      <c r="AB27" s="97"/>
      <c r="AC27" s="86"/>
      <c r="AD27" s="350"/>
      <c r="AE27" s="97"/>
      <c r="AF27" s="97"/>
      <c r="AG27" s="98"/>
      <c r="AH27" s="98"/>
      <c r="AI27" s="98"/>
      <c r="AJ27" s="86"/>
    </row>
    <row r="28" spans="1:36" s="79" customFormat="1" ht="15" customHeight="1" x14ac:dyDescent="0.3">
      <c r="A28" s="385"/>
      <c r="B28" s="350"/>
      <c r="C28" s="97"/>
      <c r="D28" s="97"/>
      <c r="E28" s="98"/>
      <c r="F28" s="98"/>
      <c r="G28" s="98"/>
      <c r="H28" s="86"/>
      <c r="I28" s="398"/>
      <c r="J28" s="97"/>
      <c r="K28" s="97"/>
      <c r="L28" s="98"/>
      <c r="M28" s="98"/>
      <c r="N28" s="98"/>
      <c r="O28" s="86"/>
      <c r="P28" s="398"/>
      <c r="Q28" s="97"/>
      <c r="R28" s="97"/>
      <c r="S28" s="217"/>
      <c r="T28" s="217"/>
      <c r="U28" s="98"/>
      <c r="V28" s="86"/>
      <c r="W28" s="398"/>
      <c r="X28" s="97"/>
      <c r="Y28" s="97"/>
      <c r="Z28" s="98"/>
      <c r="AA28" s="98"/>
      <c r="AB28" s="98"/>
      <c r="AC28" s="100"/>
      <c r="AD28" s="350"/>
      <c r="AE28" s="97"/>
      <c r="AF28" s="97"/>
      <c r="AG28" s="98"/>
      <c r="AH28" s="98"/>
      <c r="AI28" s="98"/>
      <c r="AJ28" s="86"/>
    </row>
    <row r="29" spans="1:36" s="79" customFormat="1" ht="16.2" customHeight="1" x14ac:dyDescent="0.25">
      <c r="A29" s="326" t="s">
        <v>4</v>
      </c>
      <c r="B29" s="327"/>
      <c r="C29" s="20"/>
      <c r="D29" s="75"/>
      <c r="E29" s="52"/>
      <c r="F29" s="52"/>
      <c r="G29" s="52"/>
      <c r="H29" s="82"/>
      <c r="I29" s="76" t="s">
        <v>4</v>
      </c>
      <c r="J29" s="20"/>
      <c r="K29" s="20"/>
      <c r="L29" s="25"/>
      <c r="M29" s="25"/>
      <c r="N29" s="25"/>
      <c r="O29" s="11"/>
      <c r="P29" s="76" t="s">
        <v>4</v>
      </c>
      <c r="Q29" s="20"/>
      <c r="R29" s="20"/>
      <c r="S29" s="25"/>
      <c r="T29" s="25"/>
      <c r="U29" s="25"/>
      <c r="V29" s="11"/>
      <c r="W29" s="81" t="s">
        <v>4</v>
      </c>
      <c r="X29" s="20"/>
      <c r="Y29" s="20"/>
      <c r="Z29" s="25"/>
      <c r="AA29" s="25"/>
      <c r="AB29" s="25"/>
      <c r="AC29" s="41"/>
      <c r="AD29" s="76" t="s">
        <v>4</v>
      </c>
      <c r="AE29" s="20"/>
      <c r="AF29" s="20"/>
      <c r="AG29" s="25"/>
      <c r="AH29" s="25"/>
      <c r="AI29" s="25"/>
      <c r="AJ29" s="41"/>
    </row>
    <row r="30" spans="1:36" s="79" customFormat="1" ht="16.95" customHeight="1" thickBot="1" x14ac:dyDescent="0.3">
      <c r="A30" s="328" t="s">
        <v>1</v>
      </c>
      <c r="B30" s="329"/>
      <c r="C30" s="77"/>
      <c r="D30" s="21"/>
      <c r="E30" s="53"/>
      <c r="F30" s="53"/>
      <c r="G30" s="53"/>
      <c r="H30" s="185"/>
      <c r="I30" s="61" t="s">
        <v>1</v>
      </c>
      <c r="J30" s="77"/>
      <c r="K30" s="21"/>
      <c r="L30" s="26"/>
      <c r="M30" s="26"/>
      <c r="N30" s="26"/>
      <c r="O30" s="12"/>
      <c r="P30" s="61" t="s">
        <v>5</v>
      </c>
      <c r="Q30" s="77"/>
      <c r="R30" s="21"/>
      <c r="S30" s="26"/>
      <c r="T30" s="26"/>
      <c r="U30" s="26"/>
      <c r="V30" s="12"/>
      <c r="W30" s="54" t="s">
        <v>5</v>
      </c>
      <c r="X30" s="77"/>
      <c r="Y30" s="21"/>
      <c r="Z30" s="26"/>
      <c r="AA30" s="26"/>
      <c r="AB30" s="26"/>
      <c r="AC30" s="42"/>
      <c r="AD30" s="61" t="s">
        <v>5</v>
      </c>
      <c r="AE30" s="77"/>
      <c r="AF30" s="21"/>
      <c r="AG30" s="26"/>
      <c r="AH30" s="26"/>
      <c r="AI30" s="26"/>
      <c r="AJ30" s="42"/>
    </row>
    <row r="31" spans="1:36" s="79" customFormat="1" x14ac:dyDescent="0.3">
      <c r="A31" s="375" t="s">
        <v>6</v>
      </c>
      <c r="B31" s="347" t="s">
        <v>7</v>
      </c>
      <c r="C31" s="348"/>
      <c r="D31" s="13"/>
      <c r="E31" s="13"/>
      <c r="F31" s="13"/>
      <c r="G31" s="13"/>
      <c r="H31" s="27"/>
      <c r="I31" s="400" t="s">
        <v>7</v>
      </c>
      <c r="J31" s="348"/>
      <c r="K31" s="13"/>
      <c r="L31" s="13"/>
      <c r="M31" s="13"/>
      <c r="N31" s="13"/>
      <c r="O31" s="14"/>
      <c r="P31" s="400" t="s">
        <v>7</v>
      </c>
      <c r="Q31" s="348"/>
      <c r="R31" s="13"/>
      <c r="S31" s="13"/>
      <c r="T31" s="13"/>
      <c r="U31" s="13"/>
      <c r="V31" s="14"/>
      <c r="W31" s="399" t="s">
        <v>7</v>
      </c>
      <c r="X31" s="348"/>
      <c r="Y31" s="13"/>
      <c r="Z31" s="27"/>
      <c r="AA31" s="27"/>
      <c r="AB31" s="27"/>
      <c r="AC31" s="14"/>
      <c r="AD31" s="347" t="s">
        <v>7</v>
      </c>
      <c r="AE31" s="348"/>
      <c r="AF31" s="13"/>
      <c r="AG31" s="27"/>
      <c r="AH31" s="27"/>
      <c r="AI31" s="27"/>
      <c r="AJ31" s="14"/>
    </row>
    <row r="32" spans="1:36" s="99" customFormat="1" ht="15" x14ac:dyDescent="0.3">
      <c r="A32" s="376"/>
      <c r="B32" s="325" t="s">
        <v>129</v>
      </c>
      <c r="C32" s="325"/>
      <c r="D32" s="210">
        <f>SUM(E5:E25)</f>
        <v>5.2777777777777777</v>
      </c>
      <c r="E32" s="97"/>
      <c r="F32" s="97"/>
      <c r="G32" s="97"/>
      <c r="H32" s="91"/>
      <c r="I32" s="397" t="s">
        <v>129</v>
      </c>
      <c r="J32" s="325"/>
      <c r="K32" s="210"/>
      <c r="L32" s="97"/>
      <c r="M32" s="97"/>
      <c r="N32" s="97"/>
      <c r="O32" s="105"/>
      <c r="P32" s="397" t="s">
        <v>129</v>
      </c>
      <c r="Q32" s="325"/>
      <c r="R32" s="210"/>
      <c r="S32" s="194"/>
      <c r="T32" s="97"/>
      <c r="U32" s="97"/>
      <c r="V32" s="105"/>
      <c r="W32" s="396" t="s">
        <v>129</v>
      </c>
      <c r="X32" s="325"/>
      <c r="Y32" s="210"/>
      <c r="Z32" s="195"/>
      <c r="AA32" s="98"/>
      <c r="AB32" s="98"/>
      <c r="AC32" s="196"/>
      <c r="AD32" s="325" t="s">
        <v>129</v>
      </c>
      <c r="AE32" s="325"/>
      <c r="AF32" s="210"/>
      <c r="AG32" s="195"/>
      <c r="AH32" s="98"/>
      <c r="AI32" s="98"/>
      <c r="AJ32" s="196"/>
    </row>
    <row r="33" spans="1:36" s="99" customFormat="1" ht="15" x14ac:dyDescent="0.3">
      <c r="A33" s="376"/>
      <c r="B33" s="325" t="s">
        <v>130</v>
      </c>
      <c r="C33" s="325"/>
      <c r="D33" s="197">
        <f>SUM(F7:F25)</f>
        <v>2.1238095238095238</v>
      </c>
      <c r="E33" s="197"/>
      <c r="F33" s="198"/>
      <c r="G33" s="198"/>
      <c r="H33" s="91"/>
      <c r="I33" s="397" t="s">
        <v>130</v>
      </c>
      <c r="J33" s="325"/>
      <c r="K33" s="197"/>
      <c r="L33" s="197"/>
      <c r="M33" s="198"/>
      <c r="N33" s="198"/>
      <c r="O33" s="105"/>
      <c r="P33" s="397" t="s">
        <v>130</v>
      </c>
      <c r="Q33" s="325"/>
      <c r="R33" s="197"/>
      <c r="S33" s="197"/>
      <c r="T33" s="198"/>
      <c r="U33" s="198"/>
      <c r="V33" s="105"/>
      <c r="W33" s="396" t="s">
        <v>130</v>
      </c>
      <c r="X33" s="325"/>
      <c r="Y33" s="197"/>
      <c r="Z33" s="199"/>
      <c r="AA33" s="200"/>
      <c r="AB33" s="200"/>
      <c r="AC33" s="196"/>
      <c r="AD33" s="325" t="s">
        <v>130</v>
      </c>
      <c r="AE33" s="325"/>
      <c r="AF33" s="197"/>
      <c r="AG33" s="199"/>
      <c r="AH33" s="200"/>
      <c r="AI33" s="200"/>
      <c r="AJ33" s="196"/>
    </row>
    <row r="34" spans="1:36" s="99" customFormat="1" ht="15" x14ac:dyDescent="0.3">
      <c r="A34" s="376"/>
      <c r="B34" s="325" t="s">
        <v>28</v>
      </c>
      <c r="C34" s="325"/>
      <c r="D34" s="197">
        <f>SUM(G7:G25)</f>
        <v>1.9</v>
      </c>
      <c r="E34" s="198"/>
      <c r="F34" s="198"/>
      <c r="G34" s="198"/>
      <c r="H34" s="91"/>
      <c r="I34" s="397" t="s">
        <v>28</v>
      </c>
      <c r="J34" s="325"/>
      <c r="K34" s="197"/>
      <c r="L34" s="198"/>
      <c r="M34" s="198"/>
      <c r="N34" s="198"/>
      <c r="O34" s="105"/>
      <c r="P34" s="397" t="s">
        <v>28</v>
      </c>
      <c r="Q34" s="325"/>
      <c r="R34" s="197"/>
      <c r="S34" s="198"/>
      <c r="T34" s="198"/>
      <c r="U34" s="198"/>
      <c r="V34" s="105"/>
      <c r="W34" s="396" t="s">
        <v>28</v>
      </c>
      <c r="X34" s="325"/>
      <c r="Y34" s="197"/>
      <c r="Z34" s="200"/>
      <c r="AA34" s="200"/>
      <c r="AB34" s="200"/>
      <c r="AC34" s="196"/>
      <c r="AD34" s="325" t="s">
        <v>28</v>
      </c>
      <c r="AE34" s="325"/>
      <c r="AF34" s="197"/>
      <c r="AG34" s="200"/>
      <c r="AH34" s="200"/>
      <c r="AI34" s="200"/>
      <c r="AJ34" s="196"/>
    </row>
    <row r="35" spans="1:36" s="99" customFormat="1" ht="15" x14ac:dyDescent="0.3">
      <c r="A35" s="377"/>
      <c r="B35" s="325" t="s">
        <v>26</v>
      </c>
      <c r="C35" s="325"/>
      <c r="D35" s="201"/>
      <c r="E35" s="201"/>
      <c r="F35" s="201"/>
      <c r="G35" s="201"/>
      <c r="H35" s="175"/>
      <c r="I35" s="397" t="s">
        <v>26</v>
      </c>
      <c r="J35" s="325"/>
      <c r="K35" s="201"/>
      <c r="L35" s="201"/>
      <c r="M35" s="201"/>
      <c r="N35" s="201"/>
      <c r="O35" s="246"/>
      <c r="P35" s="397" t="s">
        <v>26</v>
      </c>
      <c r="Q35" s="325"/>
      <c r="R35" s="201"/>
      <c r="S35" s="201"/>
      <c r="T35" s="201"/>
      <c r="U35" s="201"/>
      <c r="V35" s="246"/>
      <c r="W35" s="396" t="s">
        <v>26</v>
      </c>
      <c r="X35" s="325"/>
      <c r="Y35" s="201"/>
      <c r="Z35" s="202"/>
      <c r="AA35" s="202"/>
      <c r="AB35" s="202"/>
      <c r="AC35" s="203"/>
      <c r="AD35" s="325" t="s">
        <v>26</v>
      </c>
      <c r="AE35" s="325"/>
      <c r="AF35" s="201"/>
      <c r="AG35" s="202"/>
      <c r="AH35" s="202"/>
      <c r="AI35" s="202"/>
      <c r="AJ35" s="203"/>
    </row>
    <row r="36" spans="1:36" s="99" customFormat="1" ht="15" x14ac:dyDescent="0.3">
      <c r="A36" s="377"/>
      <c r="B36" s="323" t="s">
        <v>11</v>
      </c>
      <c r="C36" s="324"/>
      <c r="D36" s="201">
        <v>0</v>
      </c>
      <c r="E36" s="201"/>
      <c r="F36" s="201"/>
      <c r="G36" s="201"/>
      <c r="H36" s="175"/>
      <c r="I36" s="392" t="s">
        <v>11</v>
      </c>
      <c r="J36" s="324"/>
      <c r="K36" s="201"/>
      <c r="L36" s="201"/>
      <c r="M36" s="201"/>
      <c r="N36" s="201"/>
      <c r="O36" s="246"/>
      <c r="P36" s="392" t="s">
        <v>11</v>
      </c>
      <c r="Q36" s="324"/>
      <c r="R36" s="201"/>
      <c r="S36" s="201"/>
      <c r="T36" s="201"/>
      <c r="U36" s="201"/>
      <c r="V36" s="246"/>
      <c r="W36" s="393" t="s">
        <v>11</v>
      </c>
      <c r="X36" s="324"/>
      <c r="Y36" s="201"/>
      <c r="Z36" s="202"/>
      <c r="AA36" s="202"/>
      <c r="AB36" s="202"/>
      <c r="AC36" s="203"/>
      <c r="AD36" s="323" t="s">
        <v>11</v>
      </c>
      <c r="AE36" s="324"/>
      <c r="AF36" s="201"/>
      <c r="AG36" s="202"/>
      <c r="AH36" s="202"/>
      <c r="AI36" s="202"/>
      <c r="AJ36" s="203"/>
    </row>
    <row r="37" spans="1:36" s="99" customFormat="1" ht="15" x14ac:dyDescent="0.3">
      <c r="A37" s="377"/>
      <c r="B37" s="323" t="s">
        <v>12</v>
      </c>
      <c r="C37" s="324"/>
      <c r="D37" s="201">
        <v>2.5</v>
      </c>
      <c r="E37" s="201"/>
      <c r="F37" s="201"/>
      <c r="G37" s="201"/>
      <c r="H37" s="175"/>
      <c r="I37" s="392" t="s">
        <v>12</v>
      </c>
      <c r="J37" s="324"/>
      <c r="K37" s="201"/>
      <c r="L37" s="201"/>
      <c r="M37" s="201"/>
      <c r="N37" s="201"/>
      <c r="O37" s="246"/>
      <c r="P37" s="392" t="s">
        <v>12</v>
      </c>
      <c r="Q37" s="324"/>
      <c r="R37" s="201"/>
      <c r="S37" s="201"/>
      <c r="T37" s="201"/>
      <c r="U37" s="201"/>
      <c r="V37" s="246"/>
      <c r="W37" s="393" t="s">
        <v>12</v>
      </c>
      <c r="X37" s="324"/>
      <c r="Y37" s="201"/>
      <c r="Z37" s="202"/>
      <c r="AA37" s="202"/>
      <c r="AB37" s="202"/>
      <c r="AC37" s="203"/>
      <c r="AD37" s="323" t="s">
        <v>12</v>
      </c>
      <c r="AE37" s="324"/>
      <c r="AF37" s="201"/>
      <c r="AG37" s="202"/>
      <c r="AH37" s="202"/>
      <c r="AI37" s="202"/>
      <c r="AJ37" s="203"/>
    </row>
    <row r="38" spans="1:36" s="99" customFormat="1" ht="23.4" customHeight="1" thickBot="1" x14ac:dyDescent="0.35">
      <c r="A38" s="378"/>
      <c r="B38" s="340" t="s">
        <v>27</v>
      </c>
      <c r="C38" s="340"/>
      <c r="D38" s="30">
        <f>D32*70+D33*75+D34*25+D35*60+D36*120+D37*45</f>
        <v>688.73015873015879</v>
      </c>
      <c r="E38" s="204"/>
      <c r="F38" s="205"/>
      <c r="G38" s="205"/>
      <c r="H38" s="245"/>
      <c r="I38" s="394" t="s">
        <v>27</v>
      </c>
      <c r="J38" s="340"/>
      <c r="K38" s="30">
        <f>K32*70+K33*75+K34*25+K35*60+K36*120+K37*45</f>
        <v>0</v>
      </c>
      <c r="L38" s="204"/>
      <c r="M38" s="204"/>
      <c r="N38" s="204"/>
      <c r="O38" s="209"/>
      <c r="P38" s="394" t="s">
        <v>27</v>
      </c>
      <c r="Q38" s="340"/>
      <c r="R38" s="30">
        <f>R32*70+R33*75+R34*25+R35*60+R36*120+R37*45</f>
        <v>0</v>
      </c>
      <c r="S38" s="204"/>
      <c r="T38" s="204"/>
      <c r="U38" s="204"/>
      <c r="V38" s="209"/>
      <c r="W38" s="395" t="s">
        <v>27</v>
      </c>
      <c r="X38" s="340"/>
      <c r="Y38" s="30">
        <f>Y32*70+Y33*75+Y34*25+Y35*60+Y36*120+Y37*45</f>
        <v>0</v>
      </c>
      <c r="Z38" s="207"/>
      <c r="AA38" s="208"/>
      <c r="AB38" s="208"/>
      <c r="AC38" s="209"/>
      <c r="AD38" s="340" t="s">
        <v>27</v>
      </c>
      <c r="AE38" s="340"/>
      <c r="AF38" s="30">
        <f>AF32*70+AF33*75+AF34*25+AF35*60+AF36*120+AF37*45</f>
        <v>0</v>
      </c>
      <c r="AG38" s="207"/>
      <c r="AH38" s="208"/>
      <c r="AI38" s="208"/>
      <c r="AJ38" s="209"/>
    </row>
    <row r="39" spans="1:36" s="15" customFormat="1" x14ac:dyDescent="0.3">
      <c r="A39" s="37"/>
      <c r="B39" s="15" t="s">
        <v>2</v>
      </c>
      <c r="K39" s="15" t="s">
        <v>10</v>
      </c>
      <c r="Y39" s="15" t="s">
        <v>3</v>
      </c>
      <c r="AC39" s="37"/>
      <c r="AE39" s="37"/>
      <c r="AF39" s="37"/>
      <c r="AG39" s="37"/>
      <c r="AH39" s="37"/>
      <c r="AI39" s="37"/>
      <c r="AJ39" s="37"/>
    </row>
    <row r="40" spans="1:36" s="80" customFormat="1" ht="13.8" x14ac:dyDescent="0.3">
      <c r="A40" s="315" t="s">
        <v>33</v>
      </c>
      <c r="B40" s="315"/>
      <c r="C40" s="315"/>
      <c r="D40" s="315"/>
      <c r="E40" s="315"/>
      <c r="F40" s="315"/>
      <c r="G40" s="315"/>
      <c r="H40" s="315"/>
      <c r="I40" s="315"/>
      <c r="J40" s="315"/>
      <c r="K40" s="315"/>
      <c r="L40" s="315"/>
      <c r="M40" s="315"/>
      <c r="N40" s="315"/>
      <c r="O40" s="315"/>
      <c r="P40" s="315"/>
      <c r="Q40" s="315"/>
      <c r="R40" s="315"/>
      <c r="S40" s="315"/>
      <c r="T40" s="315"/>
      <c r="U40" s="315"/>
      <c r="V40" s="315"/>
    </row>
    <row r="41" spans="1:36" s="80" customFormat="1" ht="19.8" x14ac:dyDescent="0.3">
      <c r="A41" s="58" t="s">
        <v>9</v>
      </c>
      <c r="C41" s="24"/>
      <c r="D41" s="24"/>
      <c r="E41" s="24"/>
      <c r="F41" s="24"/>
      <c r="G41" s="24"/>
      <c r="H41" s="24"/>
      <c r="J41" s="24"/>
      <c r="K41" s="24"/>
      <c r="L41" s="24"/>
      <c r="M41" s="24"/>
      <c r="N41" s="24"/>
      <c r="O41" s="24"/>
      <c r="Q41" s="24"/>
      <c r="R41" s="24"/>
      <c r="S41" s="24"/>
      <c r="T41" s="24"/>
      <c r="U41" s="24"/>
      <c r="V41" s="24"/>
      <c r="W41" s="59" t="s">
        <v>13</v>
      </c>
      <c r="X41" s="45"/>
      <c r="Y41" s="45"/>
      <c r="Z41" s="45"/>
      <c r="AA41" s="45"/>
      <c r="AB41" s="45"/>
      <c r="AC41" s="45"/>
      <c r="AD41" s="36"/>
      <c r="AE41" s="45"/>
      <c r="AF41" s="45"/>
      <c r="AG41" s="45"/>
      <c r="AH41" s="45"/>
      <c r="AI41" s="45"/>
      <c r="AJ41" s="24"/>
    </row>
    <row r="42" spans="1:36" s="79" customFormat="1" ht="13.8" x14ac:dyDescent="0.3">
      <c r="A42" s="316" t="s">
        <v>8</v>
      </c>
      <c r="B42" s="316"/>
      <c r="C42" s="316"/>
      <c r="D42" s="316"/>
      <c r="E42" s="316"/>
      <c r="F42" s="316"/>
      <c r="G42" s="316"/>
      <c r="H42" s="316"/>
      <c r="I42" s="316"/>
      <c r="J42" s="316"/>
      <c r="K42" s="316"/>
      <c r="L42" s="316"/>
      <c r="M42" s="316"/>
      <c r="N42" s="316"/>
      <c r="O42" s="316"/>
      <c r="P42" s="316"/>
      <c r="Q42" s="316"/>
      <c r="R42" s="316"/>
      <c r="S42" s="316"/>
      <c r="T42" s="316"/>
      <c r="U42" s="316"/>
      <c r="V42" s="316"/>
    </row>
  </sheetData>
  <mergeCells count="82">
    <mergeCell ref="B5:B6"/>
    <mergeCell ref="B7:B13"/>
    <mergeCell ref="B14:B19"/>
    <mergeCell ref="B20:B23"/>
    <mergeCell ref="B24:B28"/>
    <mergeCell ref="W5:W6"/>
    <mergeCell ref="W24:W28"/>
    <mergeCell ref="AD14:AD19"/>
    <mergeCell ref="A14:A19"/>
    <mergeCell ref="I14:I19"/>
    <mergeCell ref="W7:W13"/>
    <mergeCell ref="A5:A6"/>
    <mergeCell ref="I5:I6"/>
    <mergeCell ref="P5:P13"/>
    <mergeCell ref="P14:P19"/>
    <mergeCell ref="W14:W19"/>
    <mergeCell ref="AD5:AD6"/>
    <mergeCell ref="A7:A13"/>
    <mergeCell ref="AD7:AD13"/>
    <mergeCell ref="I7:I13"/>
    <mergeCell ref="AD24:AD28"/>
    <mergeCell ref="A1:V1"/>
    <mergeCell ref="A2:I2"/>
    <mergeCell ref="Y2:AE2"/>
    <mergeCell ref="B3:H3"/>
    <mergeCell ref="I3:O3"/>
    <mergeCell ref="P3:V3"/>
    <mergeCell ref="W3:AC3"/>
    <mergeCell ref="AD3:AJ3"/>
    <mergeCell ref="A20:A23"/>
    <mergeCell ref="I20:I23"/>
    <mergeCell ref="P20:P23"/>
    <mergeCell ref="W20:W23"/>
    <mergeCell ref="AD20:AD23"/>
    <mergeCell ref="A24:A28"/>
    <mergeCell ref="I24:I28"/>
    <mergeCell ref="P24:P28"/>
    <mergeCell ref="W31:X31"/>
    <mergeCell ref="AD31:AE31"/>
    <mergeCell ref="P31:Q31"/>
    <mergeCell ref="B31:C31"/>
    <mergeCell ref="I31:J31"/>
    <mergeCell ref="A29:B29"/>
    <mergeCell ref="A30:B30"/>
    <mergeCell ref="A31:A38"/>
    <mergeCell ref="B32:C32"/>
    <mergeCell ref="I32:J32"/>
    <mergeCell ref="P32:Q32"/>
    <mergeCell ref="W32:X32"/>
    <mergeCell ref="AD32:AE32"/>
    <mergeCell ref="W33:X33"/>
    <mergeCell ref="AD33:AE33"/>
    <mergeCell ref="B34:C34"/>
    <mergeCell ref="I34:J34"/>
    <mergeCell ref="P34:Q34"/>
    <mergeCell ref="W34:X34"/>
    <mergeCell ref="AD34:AE34"/>
    <mergeCell ref="P33:Q33"/>
    <mergeCell ref="B33:C33"/>
    <mergeCell ref="I33:J33"/>
    <mergeCell ref="W35:X35"/>
    <mergeCell ref="AD35:AE35"/>
    <mergeCell ref="B36:C36"/>
    <mergeCell ref="I36:J36"/>
    <mergeCell ref="P36:Q36"/>
    <mergeCell ref="W36:X36"/>
    <mergeCell ref="AD36:AE36"/>
    <mergeCell ref="B35:C35"/>
    <mergeCell ref="I35:J35"/>
    <mergeCell ref="P35:Q35"/>
    <mergeCell ref="W37:X37"/>
    <mergeCell ref="AD37:AE37"/>
    <mergeCell ref="B38:C38"/>
    <mergeCell ref="I38:J38"/>
    <mergeCell ref="P38:Q38"/>
    <mergeCell ref="W38:X38"/>
    <mergeCell ref="AD38:AE38"/>
    <mergeCell ref="A40:V40"/>
    <mergeCell ref="A42:V42"/>
    <mergeCell ref="B37:C37"/>
    <mergeCell ref="I37:J37"/>
    <mergeCell ref="P37:Q37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4" orientation="landscape" r:id="rId1"/>
  <headerFooter alignWithMargins="0"/>
  <rowBreaks count="1" manualBreakCount="1">
    <brk id="3" max="16383" man="1"/>
  </rowBreaks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6.2" x14ac:dyDescent="0.3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6.2" x14ac:dyDescent="0.3"/>
  <sheetData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6.2" x14ac:dyDescent="0.3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已命名的範圍</vt:lpstr>
      </vt:variant>
      <vt:variant>
        <vt:i4>1</vt:i4>
      </vt:variant>
    </vt:vector>
  </HeadingPairs>
  <TitlesOfParts>
    <vt:vector size="10" baseType="lpstr">
      <vt:lpstr>月菜單  (2)</vt:lpstr>
      <vt:lpstr>第1週 (2)</vt:lpstr>
      <vt:lpstr>第2週  (2)</vt:lpstr>
      <vt:lpstr>第3週  (2)</vt:lpstr>
      <vt:lpstr>第4週  (2)</vt:lpstr>
      <vt:lpstr>第5週</vt:lpstr>
      <vt:lpstr>Sheet1</vt:lpstr>
      <vt:lpstr>Sheet2</vt:lpstr>
      <vt:lpstr>Sheet3</vt:lpstr>
      <vt:lpstr>'月菜單  (2)'!Print_Area</vt:lpstr>
    </vt:vector>
  </TitlesOfParts>
  <Company>e-kitchen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jeany</dc:creator>
  <cp:lastModifiedBy>XUser</cp:lastModifiedBy>
  <cp:lastPrinted>2026-10-29T00:37:00Z</cp:lastPrinted>
  <dcterms:created xsi:type="dcterms:W3CDTF">2005-05-16T01:42:21Z</dcterms:created>
  <dcterms:modified xsi:type="dcterms:W3CDTF">2026-10-29T00:37:10Z</dcterms:modified>
</cp:coreProperties>
</file>